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a.kittnerova\Desktop\Veřejné zakázky rok 2015-2017\VZ - dosadby a přesadby MŠ Hornická\"/>
    </mc:Choice>
  </mc:AlternateContent>
  <bookViews>
    <workbookView xWindow="360" yWindow="390" windowWidth="24675" windowHeight="1282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Rekapitulace!$G$10</definedName>
    <definedName name="Dodavka0">Položky!#REF!</definedName>
    <definedName name="HSV">Rekapitulace!$E$10</definedName>
    <definedName name="HSV0">Položky!#REF!</definedName>
    <definedName name="HZS">Rekapitulace!$I$10</definedName>
    <definedName name="HZS0">Položky!#REF!</definedName>
    <definedName name="JKSO">'Krycí list'!$G$2</definedName>
    <definedName name="MJ">'Krycí list'!$G$5</definedName>
    <definedName name="Mont">Rekapitulace!$H$10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Položky!$A$1:$G$136</definedName>
    <definedName name="_xlnm.Print_Area" localSheetId="1">Rekapitulace!$A$1:$I$18</definedName>
    <definedName name="PocetMJ">'Krycí list'!$G$6</definedName>
    <definedName name="Poznamka">'Krycí list'!$B$37</definedName>
    <definedName name="Projektant">'Krycí list'!$C$8</definedName>
    <definedName name="PSV">Rekapitulace!$F$10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Rekapitulace!$H$17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52511"/>
</workbook>
</file>

<file path=xl/calcChain.xml><?xml version="1.0" encoding="utf-8"?>
<calcChain xmlns="http://schemas.openxmlformats.org/spreadsheetml/2006/main">
  <c r="D16" i="1" l="1"/>
  <c r="D15" i="1"/>
  <c r="BE135" i="3"/>
  <c r="BE136" i="3" s="1"/>
  <c r="I9" i="2" s="1"/>
  <c r="BD135" i="3"/>
  <c r="BD136" i="3"/>
  <c r="H9" i="2" s="1"/>
  <c r="BC135" i="3"/>
  <c r="BC136" i="3" s="1"/>
  <c r="G9" i="2" s="1"/>
  <c r="BB135" i="3"/>
  <c r="BB136" i="3"/>
  <c r="F9" i="2" s="1"/>
  <c r="G135" i="3"/>
  <c r="BA135" i="3" s="1"/>
  <c r="BA136" i="3" s="1"/>
  <c r="E9" i="2" s="1"/>
  <c r="B9" i="2"/>
  <c r="A9" i="2"/>
  <c r="C136" i="3"/>
  <c r="BE131" i="3"/>
  <c r="BD131" i="3"/>
  <c r="BC131" i="3"/>
  <c r="BB131" i="3"/>
  <c r="G131" i="3"/>
  <c r="BA131" i="3"/>
  <c r="BE129" i="3"/>
  <c r="BD129" i="3"/>
  <c r="BC129" i="3"/>
  <c r="BB129" i="3"/>
  <c r="G129" i="3"/>
  <c r="BA129" i="3"/>
  <c r="BE127" i="3"/>
  <c r="BD127" i="3"/>
  <c r="BC127" i="3"/>
  <c r="BB127" i="3"/>
  <c r="G127" i="3"/>
  <c r="BA127" i="3"/>
  <c r="B8" i="2"/>
  <c r="A8" i="2"/>
  <c r="C133" i="3"/>
  <c r="BE122" i="3"/>
  <c r="BD122" i="3"/>
  <c r="BC122" i="3"/>
  <c r="BB122" i="3"/>
  <c r="G122" i="3"/>
  <c r="BA122" i="3" s="1"/>
  <c r="BE119" i="3"/>
  <c r="BD119" i="3"/>
  <c r="BC119" i="3"/>
  <c r="BB119" i="3"/>
  <c r="G119" i="3"/>
  <c r="BA119" i="3" s="1"/>
  <c r="BE114" i="3"/>
  <c r="BD114" i="3"/>
  <c r="BC114" i="3"/>
  <c r="BB114" i="3"/>
  <c r="G114" i="3"/>
  <c r="BA114" i="3" s="1"/>
  <c r="BE110" i="3"/>
  <c r="BD110" i="3"/>
  <c r="BC110" i="3"/>
  <c r="BB110" i="3"/>
  <c r="G110" i="3"/>
  <c r="BA110" i="3" s="1"/>
  <c r="BE106" i="3"/>
  <c r="BD106" i="3"/>
  <c r="BC106" i="3"/>
  <c r="BB106" i="3"/>
  <c r="G106" i="3"/>
  <c r="BA106" i="3" s="1"/>
  <c r="BE104" i="3"/>
  <c r="BD104" i="3"/>
  <c r="BC104" i="3"/>
  <c r="BB104" i="3"/>
  <c r="G104" i="3"/>
  <c r="BA104" i="3" s="1"/>
  <c r="BE101" i="3"/>
  <c r="BD101" i="3"/>
  <c r="BC101" i="3"/>
  <c r="BB101" i="3"/>
  <c r="G101" i="3"/>
  <c r="BA101" i="3" s="1"/>
  <c r="BE96" i="3"/>
  <c r="BD96" i="3"/>
  <c r="BC96" i="3"/>
  <c r="BB96" i="3"/>
  <c r="G96" i="3"/>
  <c r="BA96" i="3" s="1"/>
  <c r="BE89" i="3"/>
  <c r="BD89" i="3"/>
  <c r="BC89" i="3"/>
  <c r="BB89" i="3"/>
  <c r="G89" i="3"/>
  <c r="BA89" i="3" s="1"/>
  <c r="BE87" i="3"/>
  <c r="BD87" i="3"/>
  <c r="BC87" i="3"/>
  <c r="BB87" i="3"/>
  <c r="G87" i="3"/>
  <c r="BA87" i="3" s="1"/>
  <c r="BE84" i="3"/>
  <c r="BD84" i="3"/>
  <c r="BC84" i="3"/>
  <c r="BB84" i="3"/>
  <c r="G84" i="3"/>
  <c r="BA84" i="3" s="1"/>
  <c r="BE75" i="3"/>
  <c r="BD75" i="3"/>
  <c r="BC75" i="3"/>
  <c r="BB75" i="3"/>
  <c r="G75" i="3"/>
  <c r="BA75" i="3" s="1"/>
  <c r="BE73" i="3"/>
  <c r="BD73" i="3"/>
  <c r="BC73" i="3"/>
  <c r="BB73" i="3"/>
  <c r="G73" i="3"/>
  <c r="BA73" i="3" s="1"/>
  <c r="BE70" i="3"/>
  <c r="BD70" i="3"/>
  <c r="BC70" i="3"/>
  <c r="BB70" i="3"/>
  <c r="G70" i="3"/>
  <c r="BA70" i="3" s="1"/>
  <c r="BE67" i="3"/>
  <c r="BD67" i="3"/>
  <c r="BC67" i="3"/>
  <c r="BB67" i="3"/>
  <c r="G67" i="3"/>
  <c r="BA67" i="3" s="1"/>
  <c r="BE63" i="3"/>
  <c r="BD63" i="3"/>
  <c r="BC63" i="3"/>
  <c r="BB63" i="3"/>
  <c r="G63" i="3"/>
  <c r="BA63" i="3" s="1"/>
  <c r="BE60" i="3"/>
  <c r="BD60" i="3"/>
  <c r="BC60" i="3"/>
  <c r="BB60" i="3"/>
  <c r="G60" i="3"/>
  <c r="BA60" i="3" s="1"/>
  <c r="BE57" i="3"/>
  <c r="BD57" i="3"/>
  <c r="BC57" i="3"/>
  <c r="BB57" i="3"/>
  <c r="G57" i="3"/>
  <c r="BA57" i="3" s="1"/>
  <c r="BE53" i="3"/>
  <c r="BD53" i="3"/>
  <c r="BC53" i="3"/>
  <c r="BB53" i="3"/>
  <c r="G53" i="3"/>
  <c r="BA53" i="3" s="1"/>
  <c r="BE49" i="3"/>
  <c r="BD49" i="3"/>
  <c r="BC49" i="3"/>
  <c r="BB49" i="3"/>
  <c r="G49" i="3"/>
  <c r="BA49" i="3" s="1"/>
  <c r="BE45" i="3"/>
  <c r="BD45" i="3"/>
  <c r="BC45" i="3"/>
  <c r="BB45" i="3"/>
  <c r="G45" i="3"/>
  <c r="BA45" i="3" s="1"/>
  <c r="BE41" i="3"/>
  <c r="BD41" i="3"/>
  <c r="BC41" i="3"/>
  <c r="BB41" i="3"/>
  <c r="G41" i="3"/>
  <c r="BA41" i="3" s="1"/>
  <c r="BE38" i="3"/>
  <c r="BD38" i="3"/>
  <c r="BC38" i="3"/>
  <c r="BB38" i="3"/>
  <c r="G38" i="3"/>
  <c r="BA38" i="3" s="1"/>
  <c r="BE35" i="3"/>
  <c r="BD35" i="3"/>
  <c r="BC35" i="3"/>
  <c r="BB35" i="3"/>
  <c r="G35" i="3"/>
  <c r="BA35" i="3" s="1"/>
  <c r="BE32" i="3"/>
  <c r="BD32" i="3"/>
  <c r="BC32" i="3"/>
  <c r="BB32" i="3"/>
  <c r="G32" i="3"/>
  <c r="BA32" i="3" s="1"/>
  <c r="BE29" i="3"/>
  <c r="BD29" i="3"/>
  <c r="BC29" i="3"/>
  <c r="BB29" i="3"/>
  <c r="G29" i="3"/>
  <c r="BA29" i="3" s="1"/>
  <c r="BE24" i="3"/>
  <c r="BD24" i="3"/>
  <c r="BC24" i="3"/>
  <c r="BB24" i="3"/>
  <c r="G24" i="3"/>
  <c r="BA24" i="3" s="1"/>
  <c r="BE21" i="3"/>
  <c r="BD21" i="3"/>
  <c r="BC21" i="3"/>
  <c r="BB21" i="3"/>
  <c r="G21" i="3"/>
  <c r="BA21" i="3" s="1"/>
  <c r="BE18" i="3"/>
  <c r="BD18" i="3"/>
  <c r="BC18" i="3"/>
  <c r="BB18" i="3"/>
  <c r="G18" i="3"/>
  <c r="BA18" i="3" s="1"/>
  <c r="BE14" i="3"/>
  <c r="BD14" i="3"/>
  <c r="BC14" i="3"/>
  <c r="BB14" i="3"/>
  <c r="G14" i="3"/>
  <c r="BA14" i="3" s="1"/>
  <c r="BE11" i="3"/>
  <c r="BD11" i="3"/>
  <c r="BC11" i="3"/>
  <c r="BB11" i="3"/>
  <c r="G11" i="3"/>
  <c r="BA11" i="3" s="1"/>
  <c r="BE8" i="3"/>
  <c r="BD8" i="3"/>
  <c r="BC8" i="3"/>
  <c r="BB8" i="3"/>
  <c r="G8" i="3"/>
  <c r="BA8" i="3" s="1"/>
  <c r="B7" i="2"/>
  <c r="A7" i="2"/>
  <c r="C125" i="3"/>
  <c r="E4" i="3"/>
  <c r="C4" i="3"/>
  <c r="F3" i="3"/>
  <c r="C3" i="3"/>
  <c r="C2" i="2"/>
  <c r="C1" i="2"/>
  <c r="C33" i="1"/>
  <c r="F33" i="1"/>
  <c r="C31" i="1"/>
  <c r="D2" i="1"/>
  <c r="C2" i="1"/>
  <c r="BC125" i="3"/>
  <c r="G7" i="2" s="1"/>
  <c r="G10" i="2" s="1"/>
  <c r="C18" i="1" s="1"/>
  <c r="BE125" i="3"/>
  <c r="I7" i="2" s="1"/>
  <c r="I10" i="2" s="1"/>
  <c r="C21" i="1" s="1"/>
  <c r="BB133" i="3"/>
  <c r="F8" i="2" s="1"/>
  <c r="BD133" i="3"/>
  <c r="H8" i="2" s="1"/>
  <c r="G136" i="3"/>
  <c r="BC133" i="3"/>
  <c r="G8" i="2"/>
  <c r="BE133" i="3"/>
  <c r="I8" i="2"/>
  <c r="G133" i="3"/>
  <c r="BA133" i="3"/>
  <c r="E8" i="2" s="1"/>
  <c r="G125" i="3"/>
  <c r="BB125" i="3"/>
  <c r="F7" i="2"/>
  <c r="BD125" i="3"/>
  <c r="H7" i="2"/>
  <c r="H10" i="2" s="1"/>
  <c r="C17" i="1" s="1"/>
  <c r="F10" i="2" l="1"/>
  <c r="C16" i="1" s="1"/>
  <c r="BA125" i="3"/>
  <c r="E7" i="2" s="1"/>
  <c r="E10" i="2" s="1"/>
  <c r="C15" i="1" l="1"/>
  <c r="C19" i="1" s="1"/>
  <c r="C22" i="1" s="1"/>
  <c r="G15" i="2"/>
  <c r="I15" i="2" s="1"/>
  <c r="G16" i="2"/>
  <c r="I16" i="2" s="1"/>
  <c r="G16" i="1" s="1"/>
  <c r="G15" i="1" l="1"/>
  <c r="H17" i="2"/>
  <c r="G23" i="1" s="1"/>
  <c r="G22" i="1" s="1"/>
  <c r="C23" i="1" l="1"/>
  <c r="F30" i="1" s="1"/>
  <c r="F31" i="1" l="1"/>
  <c r="F34" i="1" s="1"/>
</calcChain>
</file>

<file path=xl/sharedStrings.xml><?xml version="1.0" encoding="utf-8"?>
<sst xmlns="http://schemas.openxmlformats.org/spreadsheetml/2006/main" count="399" uniqueCount="208">
  <si>
    <t>Rozpočet</t>
  </si>
  <si>
    <t xml:space="preserve">JKSO </t>
  </si>
  <si>
    <t>Objekt</t>
  </si>
  <si>
    <t>Název objektu</t>
  </si>
  <si>
    <t>Stupeň PD</t>
  </si>
  <si>
    <t xml:space="preserve"> </t>
  </si>
  <si>
    <t>Stavba</t>
  </si>
  <si>
    <t>Název stavby</t>
  </si>
  <si>
    <t>Projektant</t>
  </si>
  <si>
    <t>Objednatel</t>
  </si>
  <si>
    <t>Dodavatel</t>
  </si>
  <si>
    <t>Cenová soustava RTS (www.rts.cz)</t>
  </si>
  <si>
    <t>ROZPOČTOVÉ NÁKLADY</t>
  </si>
  <si>
    <t>Základní rozpočtové náklady</t>
  </si>
  <si>
    <t>Vedlejší a 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</si>
  <si>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</si>
  <si>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</si>
  <si>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</si>
  <si>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</si>
  <si>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</si>
  <si>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</si>
  <si>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</si>
  <si>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</si>
  <si>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</si>
  <si>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</si>
  <si>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ZRN+ost.náklady+HZS</t>
  </si>
  <si>
    <t>Vedlejší a 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</si>
  <si>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</si>
  <si>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</si>
  <si>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</si>
  <si>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</si>
  <si>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</si>
  <si>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</si>
  <si>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</si>
  <si>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</si>
  <si>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</si>
  <si>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</si>
  <si>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</si>
  <si>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</si>
  <si>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</si>
  <si>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</si>
  <si>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</si>
  <si>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</si>
  <si>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</si>
  <si>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</si>
  <si>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</si>
  <si>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</si>
  <si>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</si>
  <si>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</si>
  <si>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</si>
  <si>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SOUPIS VEDLEJŠÍCH A OSTATNÍCH ROZPOČTOVÝCH  NÁKLADŮ</t>
  </si>
  <si>
    <t>Název</t>
  </si>
  <si>
    <t>Kč</t>
  </si>
  <si>
    <t>%</t>
  </si>
  <si>
    <t>Základna</t>
  </si>
  <si>
    <t>CELKEM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</si>
  <si>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</si>
  <si>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</si>
  <si>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</si>
  <si>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</si>
  <si>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</si>
  <si>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</si>
  <si>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</si>
  <si>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</si>
  <si>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</si>
  <si>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</si>
  <si>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3220</t>
  </si>
  <si>
    <t>01</t>
  </si>
  <si>
    <t>823.27</t>
  </si>
  <si>
    <t>079/2016</t>
  </si>
  <si>
    <t>18</t>
  </si>
  <si>
    <t>Povrchové úpravy terénu</t>
  </si>
  <si>
    <t>111104211R00</t>
  </si>
  <si>
    <t>Pokosení trávníku parkov. svah do 1:5, odvoz 20 km vč. poplatku za skládku</t>
  </si>
  <si>
    <t>m2</t>
  </si>
  <si>
    <t>dle výkresu číslo 1-3 a technické zprávy:</t>
  </si>
  <si>
    <t>nový trávník - první 2 seče:378*2</t>
  </si>
  <si>
    <t>180402111R00</t>
  </si>
  <si>
    <t xml:space="preserve">Založení trávníku parkového výsevem v rovině </t>
  </si>
  <si>
    <t>nový trávník:378</t>
  </si>
  <si>
    <t>181301111R00</t>
  </si>
  <si>
    <t xml:space="preserve">Rozprostření ornice, rovina, tl.do 10 cm,nad 500m2 </t>
  </si>
  <si>
    <t>substrát na záhony:315</t>
  </si>
  <si>
    <t>substrát na nový trávník:378</t>
  </si>
  <si>
    <t>182001111R00</t>
  </si>
  <si>
    <t>Plošná úprava terénu, nerovnosti do 10 cm v rovině jemné terénní úpravy</t>
  </si>
  <si>
    <t>183101112R00</t>
  </si>
  <si>
    <t xml:space="preserve">Hloub. jamek bez výměny půdy do 0,02 m3, svah 1:5 </t>
  </si>
  <si>
    <t>kus</t>
  </si>
  <si>
    <t>pro nižší keře a živý plot:498+715</t>
  </si>
  <si>
    <t>183101213R00</t>
  </si>
  <si>
    <t>Hloub. jamek s výměnou 50% půdy do 0,05 m3, 1:5 vč.odvozu a likvidace přebytečné zeminy</t>
  </si>
  <si>
    <t>přebytečnou zeminu možno použít pro zásypy jamek po přesazených keřích:</t>
  </si>
  <si>
    <t>pro přesazované soliterní keře:3</t>
  </si>
  <si>
    <t>pro přesazované keře do záhonů:83</t>
  </si>
  <si>
    <t>183205112R00</t>
  </si>
  <si>
    <t xml:space="preserve">Založení záhonu v rovině/svah 1 : 5, hor. 3 </t>
  </si>
  <si>
    <t>záhony:315</t>
  </si>
  <si>
    <t>183402111R00</t>
  </si>
  <si>
    <t>Rozrušení půdy do 15 cm v rovině/svah 1:5 předseťové zpracování půdy</t>
  </si>
  <si>
    <t>183403132R00</t>
  </si>
  <si>
    <t xml:space="preserve">Obdělání půdy rytím do 20 cm hor. 3, v rovině </t>
  </si>
  <si>
    <t>184102111R00</t>
  </si>
  <si>
    <t>Výsadba dřevin s balem D do 20 cm, v rovině vč. zastřižení po výsadbě</t>
  </si>
  <si>
    <t>nižší keře a živý plot:340+375+498</t>
  </si>
  <si>
    <t>184102113R00</t>
  </si>
  <si>
    <t>Výsadba dřevin s balem D do 40 cm, v rovině vč. zastřižení po výsadbě</t>
  </si>
  <si>
    <t>přesazované soliterní keře:3</t>
  </si>
  <si>
    <t>přesazované keře do záhonů:83</t>
  </si>
  <si>
    <t>184401110T00</t>
  </si>
  <si>
    <t xml:space="preserve">Příprava rostlin k přesazení bal do 40 cm,v rovině </t>
  </si>
  <si>
    <t>184502111R00</t>
  </si>
  <si>
    <t>Vyzvednutí dřeviny k přesaz.,bal do 40 cm, rovina vč. přesunu na nové stanoviště</t>
  </si>
  <si>
    <t>184802111R00</t>
  </si>
  <si>
    <t xml:space="preserve">Chem. odplevelení před založ. postřikem, v rovině </t>
  </si>
  <si>
    <t>184921093R00</t>
  </si>
  <si>
    <t>Mulčování rostlin tl. do 0,1 m rovina vč. úpravy výsadbové mísy</t>
  </si>
  <si>
    <t>přesazované soliterní keře:3*3,14*0,5*0,5</t>
  </si>
  <si>
    <t>185803211R00</t>
  </si>
  <si>
    <t xml:space="preserve">Uválcování trávníku v rovině </t>
  </si>
  <si>
    <t>185804311R00</t>
  </si>
  <si>
    <t xml:space="preserve">Zalití rostlin vodou plochy do 20 m2 </t>
  </si>
  <si>
    <t>m3</t>
  </si>
  <si>
    <t>přesazené keře:(3+83)*0,05</t>
  </si>
  <si>
    <t>nižší keře a živý plot:(340+375+498)*0,01</t>
  </si>
  <si>
    <t>185804312R00</t>
  </si>
  <si>
    <t xml:space="preserve">Zalití rostlin vodou plochy nad 20 m2 </t>
  </si>
  <si>
    <t>nový trávník (vč. naředění herbicidu):378*0,01</t>
  </si>
  <si>
    <t>185804514R00</t>
  </si>
  <si>
    <t xml:space="preserve">Odplevelení keřových skupin v rovině </t>
  </si>
  <si>
    <t>záhony keřů:315</t>
  </si>
  <si>
    <t>185851111R00</t>
  </si>
  <si>
    <t xml:space="preserve">Dovoz vody pro zálivku rostlin do 6 km </t>
  </si>
  <si>
    <t>17,43+3,78</t>
  </si>
  <si>
    <t>18-Vlastní</t>
  </si>
  <si>
    <t>Jarní válcování:</t>
  </si>
  <si>
    <t>Přihnojení:</t>
  </si>
  <si>
    <t>Dosetí:</t>
  </si>
  <si>
    <t>Postřik proti dvouděložným:</t>
  </si>
  <si>
    <t>Sekání 7 x ročně:</t>
  </si>
  <si>
    <t>Na jaře se provede hnojení a případné doplnění substrátu a travního osiva do vzniklých nerovností:</t>
  </si>
  <si>
    <t>Přihnojení trávníků po první seči vč. dodávky hnojiva 5g N/m2</t>
  </si>
  <si>
    <t xml:space="preserve">Odpíchnutí okrajů záhonů </t>
  </si>
  <si>
    <t>m</t>
  </si>
  <si>
    <t>dle výkresové dokumentace a technické zprávy:66</t>
  </si>
  <si>
    <t>3x odplevelení:</t>
  </si>
  <si>
    <t>opravný řez, odstranění suchých částí:</t>
  </si>
  <si>
    <t>přihnojení dlouhodobě rozpustným hnojivem, doplnění mulče:</t>
  </si>
  <si>
    <t>keře s dutými stonky se seřezávají až v jarním období, těsně před vyrašením ( do dutých stonků může zatéct voda a dojít k případnému vymrznutí rostliny):</t>
  </si>
  <si>
    <t>u živých plotů je nutné pravidelné seřezávání min. 1x ročně:375+340+498+3+83</t>
  </si>
  <si>
    <t xml:space="preserve">D+M Tabletové dlouhodobé hnojivo 10g </t>
  </si>
  <si>
    <t>tab</t>
  </si>
  <si>
    <t>soliterní přesazené keře:3*3</t>
  </si>
  <si>
    <t>nižší keře v záhonech a živý plot:(340+375+498)*3</t>
  </si>
  <si>
    <t>přesazované keře v záhonech:83*3</t>
  </si>
  <si>
    <t>00572420</t>
  </si>
  <si>
    <t>Směs travní parková - dle technické zprávy vč. přídavku hnojiva</t>
  </si>
  <si>
    <t>kg</t>
  </si>
  <si>
    <t>nový trávník:378*0,02*1,03</t>
  </si>
  <si>
    <t>08211320</t>
  </si>
  <si>
    <t>Voda pro zálivku rostlin</t>
  </si>
  <si>
    <t>10391100</t>
  </si>
  <si>
    <t>Kůra mulčovací vč. dopravy</t>
  </si>
  <si>
    <t>přesazované soliterní keře:3*3,14*0,5*0,5*0,07*1,03</t>
  </si>
  <si>
    <t>záhony:315*0,07*1,03</t>
  </si>
  <si>
    <t>25234009.A</t>
  </si>
  <si>
    <t>Herbicid totální</t>
  </si>
  <si>
    <t>l</t>
  </si>
  <si>
    <t>nový trávník:378*0,0005*1,03</t>
  </si>
  <si>
    <t>záhony:315*0,0005*1,03</t>
  </si>
  <si>
    <t>103-Vlastní</t>
  </si>
  <si>
    <t>Dodávka propustného pěstebního substrátu pro výměnu do jamek, vč. dopravy</t>
  </si>
  <si>
    <t>složení - kulturní vrstva zeminy 50%, štěrk fr.8-16 20%, štěrk fr.4-8 10%, písek 20%:</t>
  </si>
  <si>
    <t>vč. půdního kondiconéru 1kg/m3, dlouhodobě rozpustného hnojiva 3kg/1m3:</t>
  </si>
  <si>
    <t>přesazované keře:(83+3)*0,05*0,5*1,03</t>
  </si>
  <si>
    <t>Dodávka trávníkového substrátu s přídavkem hnojiva, vč. dopravy</t>
  </si>
  <si>
    <t>nový trávník:378*0,03*1,03</t>
  </si>
  <si>
    <t>Dodávka propustného pěstebního substrátu na záhony keřů, trvalek a travin, vč. dopravy</t>
  </si>
  <si>
    <t>na záhony keřů - 30%:315*0,1*0,3*1,03</t>
  </si>
  <si>
    <t>026-Vlastní</t>
  </si>
  <si>
    <t>190</t>
  </si>
  <si>
    <t>Listnaté keře</t>
  </si>
  <si>
    <t>Spiraea japonica vel.30-40cm min. 3 výhonky, kontejner, vč. dopravy</t>
  </si>
  <si>
    <t>parametry a kvalita dle popisu v technické zprávě:498</t>
  </si>
  <si>
    <t>Buxus sempervirens vel.30-40cm min. 3 výhonky, kontejner, vč. dopravy</t>
  </si>
  <si>
    <t>parametry a kvalita dle popisu v technické zprávě:375</t>
  </si>
  <si>
    <t>Ligustrum ovalifolium vel.40-60cm min. 3 výhonky, kontejner, vč. dopravy</t>
  </si>
  <si>
    <t>parametry a kvalita dle popisu v technické zprávě:340</t>
  </si>
  <si>
    <t>99</t>
  </si>
  <si>
    <t>Staveništní přesun hmot</t>
  </si>
  <si>
    <t>998231311R00</t>
  </si>
  <si>
    <t xml:space="preserve">Přesun hmot pro sadovnické a krajin. úpravy do 5km </t>
  </si>
  <si>
    <t>t</t>
  </si>
  <si>
    <t>Vedlejší náklady (dle §9 vyhl.230)</t>
  </si>
  <si>
    <t>Ostatní náklady (dle §10 vyhl.230)</t>
  </si>
  <si>
    <t>Položky s označením „Vlastní“ v čísle položky jsou Vlastní cenové soustavy (R-položky). Veškeré ostatní položky jsou cenové soustavy RTS</t>
  </si>
  <si>
    <t>Statutární město Ostrava</t>
  </si>
  <si>
    <t>Ing.Magda Cigánková Fialová</t>
  </si>
  <si>
    <t>DPS</t>
  </si>
  <si>
    <t>c.ú. 2016/I</t>
  </si>
  <si>
    <t>Položkový rozpočet  s údržbou na 1 rok</t>
  </si>
  <si>
    <t xml:space="preserve">Jméno : </t>
  </si>
  <si>
    <t>POLOŽKOVÝ ROZPOČET - s údržbou 1 rok</t>
  </si>
  <si>
    <t>Rozvojová záruční péče o keře 1 rok, komplet dle popisu v technické zprávě</t>
  </si>
  <si>
    <t>1x odplevelení:</t>
  </si>
  <si>
    <t>16,43+3,78</t>
  </si>
  <si>
    <t>Rozvojová záruční péče o trávníky 1rok, komplet dle popisu v technické zprávě</t>
  </si>
  <si>
    <t>Výsadby keřů a přesadby dřevin MŠ Hornická 43A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</si>
</sst>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3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0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7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4" borderId="10" xfId="0" applyNumberFormat="1" applyFont="1" applyFill="1" applyBorder="1" applyAlignment="1">
      <alignment horizontal="left"/>
    </xf>
    <xf numFmtId="3" fontId="5" fillId="4" borderId="11" xfId="0" applyNumberFormat="1" applyFont="1" applyFill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5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5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5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4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centerContinuous"/>
    </xf>
    <xf numFmtId="0" fontId="4" fillId="2" borderId="21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3" fillId="0" borderId="23" xfId="0" applyFont="1" applyBorder="1"/>
    <xf numFmtId="0" fontId="3" fillId="0" borderId="24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5" xfId="0" applyFont="1" applyBorder="1"/>
    <xf numFmtId="0" fontId="3" fillId="0" borderId="24" xfId="0" applyFont="1" applyBorder="1" applyAlignment="1">
      <alignment shrinkToFit="1"/>
    </xf>
    <xf numFmtId="0" fontId="3" fillId="0" borderId="26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27" xfId="0" applyNumberFormat="1" applyFont="1" applyBorder="1"/>
    <xf numFmtId="0" fontId="3" fillId="0" borderId="28" xfId="0" applyFont="1" applyBorder="1"/>
    <xf numFmtId="3" fontId="3" fillId="0" borderId="29" xfId="0" applyNumberFormat="1" applyFont="1" applyBorder="1"/>
    <xf numFmtId="0" fontId="3" fillId="0" borderId="30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1" xfId="0" applyFont="1" applyFill="1" applyBorder="1"/>
    <xf numFmtId="0" fontId="4" fillId="2" borderId="32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3" xfId="0" applyFont="1" applyBorder="1"/>
    <xf numFmtId="0" fontId="3" fillId="0" borderId="34" xfId="0" applyFont="1" applyBorder="1"/>
    <xf numFmtId="0" fontId="3" fillId="0" borderId="0" xfId="0" applyFont="1" applyBorder="1" applyAlignment="1">
      <alignment horizontal="right"/>
    </xf>
    <xf numFmtId="14" fontId="3" fillId="0" borderId="13" xfId="0" applyNumberFormat="1" applyFont="1" applyBorder="1"/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5" xfId="0" applyFont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165" fontId="3" fillId="0" borderId="39" xfId="0" applyNumberFormat="1" applyFont="1" applyBorder="1" applyAlignment="1">
      <alignment horizontal="right"/>
    </xf>
    <xf numFmtId="0" fontId="3" fillId="0" borderId="39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29" xfId="0" applyFont="1" applyFill="1" applyBorder="1"/>
    <xf numFmtId="0" fontId="7" fillId="2" borderId="30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4" fillId="0" borderId="40" xfId="1" applyNumberFormat="1" applyFont="1" applyBorder="1"/>
    <xf numFmtId="49" fontId="3" fillId="0" borderId="40" xfId="1" applyNumberFormat="1" applyFont="1" applyBorder="1"/>
    <xf numFmtId="49" fontId="3" fillId="0" borderId="40" xfId="1" applyNumberFormat="1" applyFont="1" applyBorder="1" applyAlignment="1">
      <alignment horizontal="right"/>
    </xf>
    <xf numFmtId="0" fontId="3" fillId="0" borderId="41" xfId="1" applyFont="1" applyBorder="1"/>
    <xf numFmtId="49" fontId="3" fillId="0" borderId="40" xfId="0" applyNumberFormat="1" applyFont="1" applyBorder="1" applyAlignment="1">
      <alignment horizontal="left"/>
    </xf>
    <xf numFmtId="0" fontId="3" fillId="0" borderId="42" xfId="0" applyNumberFormat="1" applyFont="1" applyBorder="1"/>
    <xf numFmtId="49" fontId="4" fillId="0" borderId="43" xfId="1" applyNumberFormat="1" applyFont="1" applyBorder="1"/>
    <xf numFmtId="49" fontId="3" fillId="0" borderId="43" xfId="1" applyNumberFormat="1" applyFont="1" applyBorder="1"/>
    <xf numFmtId="49" fontId="3" fillId="0" borderId="43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0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5" fillId="0" borderId="0" xfId="0" applyFont="1" applyBorder="1"/>
    <xf numFmtId="3" fontId="3" fillId="0" borderId="34" xfId="0" applyNumberFormat="1" applyFont="1" applyBorder="1"/>
    <xf numFmtId="0" fontId="4" fillId="2" borderId="20" xfId="0" applyFont="1" applyFill="1" applyBorder="1"/>
    <xf numFmtId="0" fontId="4" fillId="2" borderId="21" xfId="0" applyFont="1" applyFill="1" applyBorder="1"/>
    <xf numFmtId="3" fontId="4" fillId="2" borderId="22" xfId="0" applyNumberFormat="1" applyFont="1" applyFill="1" applyBorder="1"/>
    <xf numFmtId="3" fontId="4" fillId="2" borderId="44" xfId="0" applyNumberFormat="1" applyFont="1" applyFill="1" applyBorder="1"/>
    <xf numFmtId="3" fontId="4" fillId="2" borderId="45" xfId="0" applyNumberFormat="1" applyFont="1" applyFill="1" applyBorder="1"/>
    <xf numFmtId="3" fontId="4" fillId="2" borderId="46" xfId="0" applyNumberFormat="1" applyFont="1" applyFill="1" applyBorder="1"/>
    <xf numFmtId="0" fontId="10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2" xfId="0" applyFont="1" applyFill="1" applyBorder="1"/>
    <xf numFmtId="0" fontId="4" fillId="2" borderId="4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2" xfId="0" applyNumberFormat="1" applyFont="1" applyFill="1" applyBorder="1" applyAlignment="1">
      <alignment horizontal="right"/>
    </xf>
    <xf numFmtId="0" fontId="3" fillId="0" borderId="16" xfId="0" applyFont="1" applyBorder="1"/>
    <xf numFmtId="3" fontId="3" fillId="0" borderId="25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5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0" fontId="4" fillId="2" borderId="28" xfId="0" applyFont="1" applyFill="1" applyBorder="1"/>
    <xf numFmtId="0" fontId="4" fillId="2" borderId="29" xfId="0" applyFont="1" applyFill="1" applyBorder="1"/>
    <xf numFmtId="0" fontId="3" fillId="2" borderId="29" xfId="0" applyFont="1" applyFill="1" applyBorder="1"/>
    <xf numFmtId="4" fontId="3" fillId="2" borderId="48" xfId="0" applyNumberFormat="1" applyFont="1" applyFill="1" applyBorder="1"/>
    <xf numFmtId="4" fontId="3" fillId="2" borderId="28" xfId="0" applyNumberFormat="1" applyFont="1" applyFill="1" applyBorder="1"/>
    <xf numFmtId="4" fontId="3" fillId="2" borderId="29" xfId="0" applyNumberFormat="1" applyFont="1" applyFill="1" applyBorder="1"/>
    <xf numFmtId="3" fontId="11" fillId="0" borderId="0" xfId="0" applyNumberFormat="1" applyFont="1"/>
    <xf numFmtId="4" fontId="11" fillId="0" borderId="0" xfId="0" applyNumberFormat="1" applyFont="1"/>
    <xf numFmtId="4" fontId="0" fillId="0" borderId="0" xfId="0" applyNumberFormat="1"/>
    <xf numFmtId="0" fontId="1" fillId="0" borderId="0" xfId="1"/>
    <xf numFmtId="0" fontId="3" fillId="0" borderId="0" xfId="1" applyFont="1"/>
    <xf numFmtId="0" fontId="13" fillId="0" borderId="0" xfId="1" applyFont="1" applyAlignment="1">
      <alignment horizontal="centerContinuous"/>
    </xf>
    <xf numFmtId="0" fontId="14" fillId="0" borderId="0" xfId="1" applyFont="1" applyAlignment="1">
      <alignment horizontal="centerContinuous"/>
    </xf>
    <xf numFmtId="0" fontId="14" fillId="0" borderId="0" xfId="1" applyFont="1" applyAlignment="1">
      <alignment horizontal="right"/>
    </xf>
    <xf numFmtId="0" fontId="3" fillId="0" borderId="40" xfId="1" applyFont="1" applyBorder="1"/>
    <xf numFmtId="0" fontId="5" fillId="0" borderId="41" xfId="1" applyFont="1" applyBorder="1" applyAlignment="1">
      <alignment horizontal="right"/>
    </xf>
    <xf numFmtId="49" fontId="3" fillId="0" borderId="40" xfId="1" applyNumberFormat="1" applyFont="1" applyBorder="1" applyAlignment="1">
      <alignment horizontal="left"/>
    </xf>
    <xf numFmtId="0" fontId="3" fillId="0" borderId="42" xfId="1" applyFont="1" applyBorder="1"/>
    <xf numFmtId="0" fontId="3" fillId="0" borderId="43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49" xfId="1" applyFont="1" applyBorder="1" applyAlignment="1">
      <alignment horizontal="center"/>
    </xf>
    <xf numFmtId="49" fontId="4" fillId="0" borderId="49" xfId="1" applyNumberFormat="1" applyFont="1" applyBorder="1" applyAlignment="1">
      <alignment horizontal="left"/>
    </xf>
    <xf numFmtId="0" fontId="4" fillId="0" borderId="50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" fillId="0" borderId="0" xfId="1" applyNumberFormat="1"/>
    <xf numFmtId="0" fontId="15" fillId="0" borderId="0" xfId="1" applyFont="1"/>
    <xf numFmtId="0" fontId="16" fillId="0" borderId="51" xfId="1" applyFont="1" applyBorder="1" applyAlignment="1">
      <alignment horizontal="center" vertical="top"/>
    </xf>
    <xf numFmtId="49" fontId="16" fillId="0" borderId="51" xfId="1" applyNumberFormat="1" applyFont="1" applyBorder="1" applyAlignment="1">
      <alignment horizontal="left" vertical="top"/>
    </xf>
    <xf numFmtId="0" fontId="16" fillId="0" borderId="51" xfId="1" applyFont="1" applyBorder="1" applyAlignment="1">
      <alignment vertical="top" wrapText="1"/>
    </xf>
    <xf numFmtId="49" fontId="16" fillId="0" borderId="51" xfId="1" applyNumberFormat="1" applyFont="1" applyBorder="1" applyAlignment="1">
      <alignment horizontal="center" shrinkToFit="1"/>
    </xf>
    <xf numFmtId="4" fontId="16" fillId="0" borderId="51" xfId="1" applyNumberFormat="1" applyFont="1" applyBorder="1" applyAlignment="1">
      <alignment horizontal="right"/>
    </xf>
    <xf numFmtId="4" fontId="16" fillId="0" borderId="51" xfId="1" applyNumberFormat="1" applyFont="1" applyBorder="1"/>
    <xf numFmtId="0" fontId="5" fillId="0" borderId="49" xfId="1" applyFont="1" applyBorder="1" applyAlignment="1">
      <alignment horizontal="center"/>
    </xf>
    <xf numFmtId="0" fontId="17" fillId="0" borderId="0" xfId="1" applyFont="1" applyAlignment="1">
      <alignment wrapText="1"/>
    </xf>
    <xf numFmtId="49" fontId="5" fillId="0" borderId="49" xfId="1" applyNumberFormat="1" applyFont="1" applyBorder="1" applyAlignment="1">
      <alignment horizontal="right"/>
    </xf>
    <xf numFmtId="4" fontId="18" fillId="3" borderId="52" xfId="1" applyNumberFormat="1" applyFont="1" applyFill="1" applyBorder="1" applyAlignment="1">
      <alignment horizontal="right" wrapText="1"/>
    </xf>
    <xf numFmtId="0" fontId="18" fillId="3" borderId="33" xfId="1" applyFont="1" applyFill="1" applyBorder="1" applyAlignment="1">
      <alignment horizontal="left" wrapText="1"/>
    </xf>
    <xf numFmtId="0" fontId="18" fillId="0" borderId="13" xfId="0" applyFont="1" applyBorder="1" applyAlignment="1">
      <alignment horizontal="right"/>
    </xf>
    <xf numFmtId="0" fontId="3" fillId="2" borderId="10" xfId="1" applyFont="1" applyFill="1" applyBorder="1" applyAlignment="1">
      <alignment horizontal="center"/>
    </xf>
    <xf numFmtId="49" fontId="20" fillId="2" borderId="10" xfId="1" applyNumberFormat="1" applyFont="1" applyFill="1" applyBorder="1" applyAlignment="1">
      <alignment horizontal="left"/>
    </xf>
    <xf numFmtId="0" fontId="20" fillId="2" borderId="50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" fillId="0" borderId="0" xfId="1" applyNumberFormat="1"/>
    <xf numFmtId="0" fontId="1" fillId="0" borderId="0" xfId="1" applyBorder="1"/>
    <xf numFmtId="0" fontId="21" fillId="0" borderId="0" xfId="1" applyFont="1" applyAlignment="1"/>
    <xf numFmtId="0" fontId="1" fillId="0" borderId="0" xfId="1" applyAlignment="1">
      <alignment horizontal="right"/>
    </xf>
    <xf numFmtId="0" fontId="22" fillId="0" borderId="0" xfId="1" applyFont="1" applyBorder="1"/>
    <xf numFmtId="3" fontId="22" fillId="0" borderId="0" xfId="1" applyNumberFormat="1" applyFont="1" applyBorder="1" applyAlignment="1">
      <alignment horizontal="right"/>
    </xf>
    <xf numFmtId="4" fontId="22" fillId="0" borderId="0" xfId="1" applyNumberFormat="1" applyFont="1" applyBorder="1"/>
    <xf numFmtId="0" fontId="21" fillId="0" borderId="0" xfId="1" applyFont="1" applyBorder="1" applyAlignment="1"/>
    <xf numFmtId="0" fontId="1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49" xfId="0" applyNumberFormat="1" applyFont="1" applyBorder="1"/>
    <xf numFmtId="3" fontId="3" fillId="0" borderId="53" xfId="0" applyNumberFormat="1" applyFont="1" applyBorder="1"/>
    <xf numFmtId="0" fontId="5" fillId="4" borderId="10" xfId="0" applyFont="1" applyFill="1" applyBorder="1"/>
    <xf numFmtId="0" fontId="5" fillId="4" borderId="11" xfId="0" applyFont="1" applyFill="1" applyBorder="1" applyAlignment="1">
      <alignment horizontal="left"/>
    </xf>
    <xf numFmtId="0" fontId="16" fillId="5" borderId="51" xfId="1" applyFont="1" applyFill="1" applyBorder="1" applyAlignment="1">
      <alignment horizontal="center" vertical="top"/>
    </xf>
    <xf numFmtId="49" fontId="16" fillId="5" borderId="51" xfId="1" applyNumberFormat="1" applyFont="1" applyFill="1" applyBorder="1" applyAlignment="1">
      <alignment horizontal="left" vertical="top"/>
    </xf>
    <xf numFmtId="0" fontId="16" fillId="5" borderId="51" xfId="1" applyFont="1" applyFill="1" applyBorder="1" applyAlignment="1">
      <alignment vertical="top" wrapText="1"/>
    </xf>
    <xf numFmtId="49" fontId="16" fillId="5" borderId="51" xfId="1" applyNumberFormat="1" applyFont="1" applyFill="1" applyBorder="1" applyAlignment="1">
      <alignment horizontal="center" shrinkToFit="1"/>
    </xf>
    <xf numFmtId="4" fontId="16" fillId="5" borderId="51" xfId="1" applyNumberFormat="1" applyFont="1" applyFill="1" applyBorder="1" applyAlignment="1">
      <alignment horizontal="right"/>
    </xf>
    <xf numFmtId="4" fontId="16" fillId="5" borderId="51" xfId="1" applyNumberFormat="1" applyFont="1" applyFill="1" applyBorder="1"/>
    <xf numFmtId="0" fontId="5" fillId="5" borderId="49" xfId="1" applyFont="1" applyFill="1" applyBorder="1" applyAlignment="1">
      <alignment horizontal="center"/>
    </xf>
    <xf numFmtId="49" fontId="5" fillId="5" borderId="49" xfId="1" applyNumberFormat="1" applyFont="1" applyFill="1" applyBorder="1" applyAlignment="1">
      <alignment horizontal="right"/>
    </xf>
    <xf numFmtId="4" fontId="18" fillId="6" borderId="52" xfId="1" applyNumberFormat="1" applyFont="1" applyFill="1" applyBorder="1" applyAlignment="1">
      <alignment horizontal="right" wrapText="1"/>
    </xf>
    <xf numFmtId="0" fontId="18" fillId="6" borderId="33" xfId="1" applyFont="1" applyFill="1" applyBorder="1" applyAlignment="1">
      <alignment horizontal="left" wrapText="1"/>
    </xf>
    <xf numFmtId="0" fontId="18" fillId="5" borderId="13" xfId="0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30" xfId="0" applyFont="1" applyBorder="1" applyAlignment="1">
      <alignment horizontal="center" shrinkToFit="1"/>
    </xf>
    <xf numFmtId="166" fontId="3" fillId="0" borderId="50" xfId="0" applyNumberFormat="1" applyFont="1" applyBorder="1" applyAlignment="1">
      <alignment horizontal="right" indent="2"/>
    </xf>
    <xf numFmtId="166" fontId="3" fillId="0" borderId="15" xfId="0" applyNumberFormat="1" applyFont="1" applyBorder="1" applyAlignment="1">
      <alignment horizontal="right" indent="2"/>
    </xf>
    <xf numFmtId="166" fontId="7" fillId="2" borderId="54" xfId="0" applyNumberFormat="1" applyFont="1" applyFill="1" applyBorder="1" applyAlignment="1">
      <alignment horizontal="right" indent="2"/>
    </xf>
    <xf numFmtId="166" fontId="7" fillId="2" borderId="48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55" xfId="1" applyFont="1" applyBorder="1" applyAlignment="1">
      <alignment horizontal="center"/>
    </xf>
    <xf numFmtId="0" fontId="3" fillId="0" borderId="56" xfId="1" applyFont="1" applyBorder="1" applyAlignment="1">
      <alignment horizontal="center"/>
    </xf>
    <xf numFmtId="0" fontId="3" fillId="0" borderId="57" xfId="1" applyFont="1" applyBorder="1" applyAlignment="1">
      <alignment horizontal="center"/>
    </xf>
    <xf numFmtId="0" fontId="3" fillId="0" borderId="58" xfId="1" applyFont="1" applyBorder="1" applyAlignment="1">
      <alignment horizontal="center"/>
    </xf>
    <xf numFmtId="0" fontId="3" fillId="0" borderId="59" xfId="1" applyFont="1" applyBorder="1" applyAlignment="1">
      <alignment horizontal="left"/>
    </xf>
    <xf numFmtId="0" fontId="3" fillId="0" borderId="43" xfId="1" applyFont="1" applyBorder="1" applyAlignment="1">
      <alignment horizontal="left"/>
    </xf>
    <xf numFmtId="0" fontId="3" fillId="0" borderId="60" xfId="1" applyFont="1" applyBorder="1" applyAlignment="1">
      <alignment horizontal="left"/>
    </xf>
    <xf numFmtId="3" fontId="4" fillId="2" borderId="29" xfId="0" applyNumberFormat="1" applyFont="1" applyFill="1" applyBorder="1" applyAlignment="1">
      <alignment horizontal="right"/>
    </xf>
    <xf numFmtId="3" fontId="4" fillId="2" borderId="48" xfId="0" applyNumberFormat="1" applyFont="1" applyFill="1" applyBorder="1" applyAlignment="1">
      <alignment horizontal="right"/>
    </xf>
    <xf numFmtId="49" fontId="18" fillId="3" borderId="61" xfId="1" applyNumberFormat="1" applyFont="1" applyFill="1" applyBorder="1" applyAlignment="1">
      <alignment horizontal="left" wrapText="1"/>
    </xf>
    <xf numFmtId="49" fontId="19" fillId="0" borderId="62" xfId="0" applyNumberFormat="1" applyFont="1" applyBorder="1" applyAlignment="1">
      <alignment horizontal="left" wrapText="1"/>
    </xf>
    <xf numFmtId="0" fontId="12" fillId="0" borderId="0" xfId="1" applyFont="1" applyAlignment="1">
      <alignment horizontal="center"/>
    </xf>
    <xf numFmtId="49" fontId="3" fillId="0" borderId="57" xfId="1" applyNumberFormat="1" applyFont="1" applyBorder="1" applyAlignment="1">
      <alignment horizontal="center"/>
    </xf>
    <xf numFmtId="0" fontId="3" fillId="0" borderId="59" xfId="1" applyFont="1" applyBorder="1" applyAlignment="1">
      <alignment horizontal="center" shrinkToFit="1"/>
    </xf>
    <xf numFmtId="0" fontId="3" fillId="0" borderId="43" xfId="1" applyFont="1" applyBorder="1" applyAlignment="1">
      <alignment horizontal="center" shrinkToFit="1"/>
    </xf>
    <xf numFmtId="0" fontId="3" fillId="0" borderId="60" xfId="1" applyFont="1" applyBorder="1" applyAlignment="1">
      <alignment horizontal="center" shrinkToFit="1"/>
    </xf>
    <xf numFmtId="49" fontId="18" fillId="6" borderId="61" xfId="1" applyNumberFormat="1" applyFont="1" applyFill="1" applyBorder="1" applyAlignment="1">
      <alignment horizontal="left" wrapText="1"/>
    </xf>
    <xf numFmtId="49" fontId="19" fillId="5" borderId="62" xfId="0" applyNumberFormat="1" applyFont="1" applyFill="1" applyBorder="1" applyAlignment="1">
      <alignment horizontal="left" wrapTex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opLeftCell="A16" workbookViewId="0">
      <selection activeCell="G10" sqref="G10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202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0</v>
      </c>
      <c r="B2" s="4"/>
      <c r="C2" s="5" t="str">
        <f>Rekapitulace!H1</f>
        <v>079/2016</v>
      </c>
      <c r="D2" s="5" t="str">
        <f>Rekapitulace!G2</f>
        <v>Výsadby keřů a přesadby dřevin MŠ Hornická 43A</v>
      </c>
      <c r="E2" s="6"/>
      <c r="F2" s="7" t="s">
        <v>1</v>
      </c>
      <c r="G2" s="8" t="s">
        <v>68</v>
      </c>
    </row>
    <row r="3" spans="1:57" ht="3" hidden="1" customHeight="1" x14ac:dyDescent="0.2">
      <c r="A3" s="9"/>
      <c r="B3" s="10"/>
      <c r="C3" s="11"/>
      <c r="D3" s="11"/>
      <c r="E3" s="12"/>
      <c r="F3" s="13"/>
      <c r="G3" s="14"/>
    </row>
    <row r="4" spans="1:57" ht="12" customHeight="1" x14ac:dyDescent="0.2">
      <c r="A4" s="15" t="s">
        <v>2</v>
      </c>
      <c r="B4" s="10"/>
      <c r="C4" s="11" t="s">
        <v>3</v>
      </c>
      <c r="D4" s="11"/>
      <c r="E4" s="12"/>
      <c r="F4" s="13" t="s">
        <v>4</v>
      </c>
      <c r="G4" s="16" t="s">
        <v>198</v>
      </c>
    </row>
    <row r="5" spans="1:57" ht="12.95" customHeight="1" x14ac:dyDescent="0.2">
      <c r="A5" s="17" t="s">
        <v>67</v>
      </c>
      <c r="B5" s="18"/>
      <c r="C5" s="19" t="s">
        <v>207</v>
      </c>
      <c r="D5" s="20"/>
      <c r="E5" s="18"/>
      <c r="F5" s="205"/>
      <c r="G5" s="206"/>
    </row>
    <row r="6" spans="1:57" ht="12.95" customHeight="1" x14ac:dyDescent="0.2">
      <c r="A6" s="15" t="s">
        <v>6</v>
      </c>
      <c r="B6" s="10"/>
      <c r="C6" s="11" t="s">
        <v>7</v>
      </c>
      <c r="D6" s="11"/>
      <c r="E6" s="12"/>
      <c r="F6" s="21"/>
      <c r="G6" s="22"/>
      <c r="O6" s="23"/>
    </row>
    <row r="7" spans="1:57" ht="12.95" customHeight="1" x14ac:dyDescent="0.2">
      <c r="A7" s="24" t="s">
        <v>66</v>
      </c>
      <c r="B7" s="25"/>
      <c r="C7" s="26" t="s">
        <v>207</v>
      </c>
      <c r="D7" s="27"/>
      <c r="E7" s="27"/>
      <c r="F7" s="28"/>
      <c r="G7" s="29"/>
    </row>
    <row r="8" spans="1:57" x14ac:dyDescent="0.2">
      <c r="A8" s="30" t="s">
        <v>8</v>
      </c>
      <c r="B8" s="13"/>
      <c r="C8" s="218" t="s">
        <v>197</v>
      </c>
      <c r="D8" s="218"/>
      <c r="E8" s="219"/>
      <c r="F8" s="31"/>
      <c r="G8" s="32"/>
      <c r="H8" s="33"/>
      <c r="I8" s="34"/>
    </row>
    <row r="9" spans="1:57" x14ac:dyDescent="0.2">
      <c r="A9" s="30"/>
      <c r="B9" s="13"/>
      <c r="C9" s="218"/>
      <c r="D9" s="218"/>
      <c r="E9" s="219"/>
      <c r="F9" s="13"/>
      <c r="G9" s="35"/>
      <c r="H9" s="36"/>
    </row>
    <row r="10" spans="1:57" x14ac:dyDescent="0.2">
      <c r="A10" s="30" t="s">
        <v>9</v>
      </c>
      <c r="B10" s="13"/>
      <c r="C10" s="218" t="s">
        <v>196</v>
      </c>
      <c r="D10" s="218"/>
      <c r="E10" s="218"/>
      <c r="F10" s="37"/>
      <c r="G10" s="38"/>
      <c r="H10" s="39"/>
    </row>
    <row r="11" spans="1:57" ht="13.5" customHeight="1" x14ac:dyDescent="0.2">
      <c r="A11" s="30" t="s">
        <v>10</v>
      </c>
      <c r="B11" s="13"/>
      <c r="C11" s="218"/>
      <c r="D11" s="218"/>
      <c r="E11" s="218"/>
      <c r="F11" s="40"/>
      <c r="G11" s="41"/>
      <c r="H11" s="36"/>
      <c r="BA11" s="42"/>
      <c r="BB11" s="42"/>
      <c r="BC11" s="42"/>
      <c r="BD11" s="42"/>
      <c r="BE11" s="42"/>
    </row>
    <row r="12" spans="1:57" ht="12.75" customHeight="1" x14ac:dyDescent="0.2">
      <c r="A12" s="43"/>
      <c r="B12" s="10"/>
      <c r="C12" s="220" t="s">
        <v>11</v>
      </c>
      <c r="D12" s="220"/>
      <c r="E12" s="220"/>
      <c r="F12" s="44" t="s">
        <v>199</v>
      </c>
      <c r="G12" s="45"/>
      <c r="H12" s="36"/>
    </row>
    <row r="13" spans="1:57" ht="28.5" customHeight="1" thickBot="1" x14ac:dyDescent="0.25">
      <c r="A13" s="46" t="s">
        <v>12</v>
      </c>
      <c r="B13" s="47"/>
      <c r="C13" s="47"/>
      <c r="D13" s="47"/>
      <c r="E13" s="48"/>
      <c r="F13" s="48"/>
      <c r="G13" s="49"/>
      <c r="H13" s="36"/>
    </row>
    <row r="14" spans="1:57" ht="17.25" customHeight="1" thickBot="1" x14ac:dyDescent="0.25">
      <c r="A14" s="50" t="s">
        <v>13</v>
      </c>
      <c r="B14" s="51"/>
      <c r="C14" s="52"/>
      <c r="D14" s="53" t="s">
        <v>14</v>
      </c>
      <c r="E14" s="54"/>
      <c r="F14" s="54"/>
      <c r="G14" s="52"/>
    </row>
    <row r="15" spans="1:57" ht="15.95" customHeight="1" x14ac:dyDescent="0.2">
      <c r="A15" s="55"/>
      <c r="B15" s="56" t="s">
        <v>15</v>
      </c>
      <c r="C15" s="57">
        <f>HSV</f>
        <v>0</v>
      </c>
      <c r="D15" s="58" t="str">
        <f>Rekapitulace!A15</f>
        <v>Vedlejší náklady (dle §9 vyhl.230)</v>
      </c>
      <c r="E15" s="59"/>
      <c r="F15" s="60"/>
      <c r="G15" s="57">
        <f>Rekapitulace!I15</f>
        <v>0</v>
      </c>
    </row>
    <row r="16" spans="1:57" ht="15.95" customHeight="1" x14ac:dyDescent="0.2">
      <c r="A16" s="55" t="s">
        <v>16</v>
      </c>
      <c r="B16" s="56" t="s">
        <v>17</v>
      </c>
      <c r="C16" s="57">
        <f>PSV</f>
        <v>0</v>
      </c>
      <c r="D16" s="9" t="str">
        <f>Rekapitulace!A16</f>
        <v>Ostatní náklady (dle §10 vyhl.230)</v>
      </c>
      <c r="E16" s="61"/>
      <c r="F16" s="62"/>
      <c r="G16" s="57">
        <f>Rekapitulace!I16</f>
        <v>0</v>
      </c>
    </row>
    <row r="17" spans="1:7" ht="15.95" customHeight="1" x14ac:dyDescent="0.2">
      <c r="A17" s="55" t="s">
        <v>18</v>
      </c>
      <c r="B17" s="56" t="s">
        <v>19</v>
      </c>
      <c r="C17" s="57">
        <f>Mont</f>
        <v>0</v>
      </c>
      <c r="D17" s="9"/>
      <c r="E17" s="61"/>
      <c r="F17" s="62"/>
      <c r="G17" s="57"/>
    </row>
    <row r="18" spans="1:7" ht="15.95" customHeight="1" x14ac:dyDescent="0.2">
      <c r="A18" s="63" t="s">
        <v>20</v>
      </c>
      <c r="B18" s="64" t="s">
        <v>21</v>
      </c>
      <c r="C18" s="57">
        <f>Dodavka</f>
        <v>0</v>
      </c>
      <c r="D18" s="9"/>
      <c r="E18" s="61"/>
      <c r="F18" s="62"/>
      <c r="G18" s="57"/>
    </row>
    <row r="19" spans="1:7" ht="15.95" customHeight="1" x14ac:dyDescent="0.2">
      <c r="A19" s="65" t="s">
        <v>22</v>
      </c>
      <c r="B19" s="56"/>
      <c r="C19" s="57">
        <f>SUM(C15:C18)</f>
        <v>0</v>
      </c>
      <c r="D19" s="9"/>
      <c r="E19" s="61"/>
      <c r="F19" s="62"/>
      <c r="G19" s="57"/>
    </row>
    <row r="20" spans="1:7" ht="15.95" customHeight="1" x14ac:dyDescent="0.2">
      <c r="A20" s="65"/>
      <c r="B20" s="56"/>
      <c r="C20" s="57"/>
      <c r="D20" s="9"/>
      <c r="E20" s="61"/>
      <c r="F20" s="62"/>
      <c r="G20" s="57"/>
    </row>
    <row r="21" spans="1:7" ht="15.95" customHeight="1" x14ac:dyDescent="0.2">
      <c r="A21" s="65" t="s">
        <v>23</v>
      </c>
      <c r="B21" s="56"/>
      <c r="C21" s="57">
        <f>HZS</f>
        <v>0</v>
      </c>
      <c r="D21" s="9"/>
      <c r="E21" s="61"/>
      <c r="F21" s="62"/>
      <c r="G21" s="57"/>
    </row>
    <row r="22" spans="1:7" ht="15.95" customHeight="1" x14ac:dyDescent="0.2">
      <c r="A22" s="66" t="s">
        <v>24</v>
      </c>
      <c r="B22" s="67"/>
      <c r="C22" s="57">
        <f>C19+C21</f>
        <v>0</v>
      </c>
      <c r="D22" s="9"/>
      <c r="E22" s="61"/>
      <c r="F22" s="62"/>
      <c r="G22" s="57">
        <f>G23-SUM(G15:G21)</f>
        <v>0</v>
      </c>
    </row>
    <row r="23" spans="1:7" ht="15.95" customHeight="1" thickBot="1" x14ac:dyDescent="0.25">
      <c r="A23" s="221" t="s">
        <v>25</v>
      </c>
      <c r="B23" s="222"/>
      <c r="C23" s="68">
        <f>C22+G23</f>
        <v>0</v>
      </c>
      <c r="D23" s="69" t="s">
        <v>26</v>
      </c>
      <c r="E23" s="70"/>
      <c r="F23" s="71"/>
      <c r="G23" s="57">
        <f>VRN</f>
        <v>0</v>
      </c>
    </row>
    <row r="24" spans="1:7" x14ac:dyDescent="0.2">
      <c r="A24" s="72" t="s">
        <v>27</v>
      </c>
      <c r="B24" s="73"/>
      <c r="C24" s="74"/>
      <c r="D24" s="73" t="s">
        <v>28</v>
      </c>
      <c r="E24" s="73"/>
      <c r="F24" s="75" t="s">
        <v>29</v>
      </c>
      <c r="G24" s="76"/>
    </row>
    <row r="25" spans="1:7" x14ac:dyDescent="0.2">
      <c r="A25" s="66" t="s">
        <v>201</v>
      </c>
      <c r="B25" s="67"/>
      <c r="C25" s="77"/>
      <c r="D25" s="67" t="s">
        <v>30</v>
      </c>
      <c r="E25" s="78"/>
      <c r="F25" s="79" t="s">
        <v>30</v>
      </c>
      <c r="G25" s="80"/>
    </row>
    <row r="26" spans="1:7" ht="37.5" customHeight="1" x14ac:dyDescent="0.2">
      <c r="A26" s="66" t="s">
        <v>31</v>
      </c>
      <c r="B26" s="81"/>
      <c r="C26" s="82"/>
      <c r="D26" s="67" t="s">
        <v>31</v>
      </c>
      <c r="E26" s="78"/>
      <c r="F26" s="79" t="s">
        <v>31</v>
      </c>
      <c r="G26" s="80"/>
    </row>
    <row r="27" spans="1:7" x14ac:dyDescent="0.2">
      <c r="A27" s="66"/>
      <c r="B27" s="83"/>
      <c r="C27" s="77"/>
      <c r="D27" s="67"/>
      <c r="E27" s="78"/>
      <c r="F27" s="79"/>
      <c r="G27" s="80"/>
    </row>
    <row r="28" spans="1:7" x14ac:dyDescent="0.2">
      <c r="A28" s="66" t="s">
        <v>32</v>
      </c>
      <c r="B28" s="67"/>
      <c r="C28" s="77"/>
      <c r="D28" s="79" t="s">
        <v>33</v>
      </c>
      <c r="E28" s="77"/>
      <c r="F28" s="84" t="s">
        <v>33</v>
      </c>
      <c r="G28" s="80"/>
    </row>
    <row r="29" spans="1:7" ht="69" customHeight="1" x14ac:dyDescent="0.2">
      <c r="A29" s="66"/>
      <c r="B29" s="67"/>
      <c r="C29" s="85"/>
      <c r="D29" s="86"/>
      <c r="E29" s="85"/>
      <c r="F29" s="67"/>
      <c r="G29" s="80"/>
    </row>
    <row r="30" spans="1:7" x14ac:dyDescent="0.2">
      <c r="A30" s="87" t="s">
        <v>34</v>
      </c>
      <c r="B30" s="88"/>
      <c r="C30" s="89">
        <v>21</v>
      </c>
      <c r="D30" s="88" t="s">
        <v>35</v>
      </c>
      <c r="E30" s="90"/>
      <c r="F30" s="223">
        <f>C23-F32</f>
        <v>0</v>
      </c>
      <c r="G30" s="224"/>
    </row>
    <row r="31" spans="1:7" x14ac:dyDescent="0.2">
      <c r="A31" s="87" t="s">
        <v>36</v>
      </c>
      <c r="B31" s="88"/>
      <c r="C31" s="89">
        <f>SazbaDPH1</f>
        <v>21</v>
      </c>
      <c r="D31" s="88" t="s">
        <v>37</v>
      </c>
      <c r="E31" s="90"/>
      <c r="F31" s="223">
        <f>ROUND(PRODUCT(F30,C31/100),0)</f>
        <v>0</v>
      </c>
      <c r="G31" s="224"/>
    </row>
    <row r="32" spans="1:7" x14ac:dyDescent="0.2">
      <c r="A32" s="87" t="s">
        <v>34</v>
      </c>
      <c r="B32" s="88"/>
      <c r="C32" s="89">
        <v>0</v>
      </c>
      <c r="D32" s="88" t="s">
        <v>37</v>
      </c>
      <c r="E32" s="90"/>
      <c r="F32" s="223">
        <v>0</v>
      </c>
      <c r="G32" s="224"/>
    </row>
    <row r="33" spans="1:8" x14ac:dyDescent="0.2">
      <c r="A33" s="87" t="s">
        <v>36</v>
      </c>
      <c r="B33" s="91"/>
      <c r="C33" s="92">
        <f>SazbaDPH2</f>
        <v>0</v>
      </c>
      <c r="D33" s="88" t="s">
        <v>37</v>
      </c>
      <c r="E33" s="62"/>
      <c r="F33" s="223">
        <f>ROUND(PRODUCT(F32,C33/100),0)</f>
        <v>0</v>
      </c>
      <c r="G33" s="224"/>
    </row>
    <row r="34" spans="1:8" s="96" customFormat="1" ht="19.5" customHeight="1" thickBot="1" x14ac:dyDescent="0.3">
      <c r="A34" s="93" t="s">
        <v>38</v>
      </c>
      <c r="B34" s="94"/>
      <c r="C34" s="94"/>
      <c r="D34" s="94"/>
      <c r="E34" s="95"/>
      <c r="F34" s="225">
        <f>ROUND(SUM(F30:F33),0)</f>
        <v>0</v>
      </c>
      <c r="G34" s="226"/>
    </row>
    <row r="36" spans="1:8" x14ac:dyDescent="0.2">
      <c r="A36" s="97" t="s">
        <v>39</v>
      </c>
      <c r="B36" s="97"/>
      <c r="C36" s="97"/>
      <c r="D36" s="97"/>
      <c r="E36" s="97"/>
      <c r="F36" s="97"/>
      <c r="G36" s="97"/>
      <c r="H36" t="s">
        <v>5</v>
      </c>
    </row>
    <row r="37" spans="1:8" ht="14.25" customHeight="1" x14ac:dyDescent="0.2">
      <c r="A37" s="97"/>
      <c r="B37" s="227" t="s">
        <v>195</v>
      </c>
      <c r="C37" s="227"/>
      <c r="D37" s="227"/>
      <c r="E37" s="227"/>
      <c r="F37" s="227"/>
      <c r="G37" s="227"/>
      <c r="H37" t="s">
        <v>5</v>
      </c>
    </row>
    <row r="38" spans="1:8" ht="12.75" customHeight="1" x14ac:dyDescent="0.2">
      <c r="A38" s="98"/>
      <c r="B38" s="227"/>
      <c r="C38" s="227"/>
      <c r="D38" s="227"/>
      <c r="E38" s="227"/>
      <c r="F38" s="227"/>
      <c r="G38" s="227"/>
      <c r="H38" t="s">
        <v>5</v>
      </c>
    </row>
    <row r="39" spans="1:8" x14ac:dyDescent="0.2">
      <c r="A39" s="98"/>
      <c r="B39" s="227"/>
      <c r="C39" s="227"/>
      <c r="D39" s="227"/>
      <c r="E39" s="227"/>
      <c r="F39" s="227"/>
      <c r="G39" s="227"/>
      <c r="H39" t="s">
        <v>5</v>
      </c>
    </row>
    <row r="40" spans="1:8" x14ac:dyDescent="0.2">
      <c r="A40" s="98"/>
      <c r="B40" s="227"/>
      <c r="C40" s="227"/>
      <c r="D40" s="227"/>
      <c r="E40" s="227"/>
      <c r="F40" s="227"/>
      <c r="G40" s="227"/>
      <c r="H40" t="s">
        <v>5</v>
      </c>
    </row>
    <row r="41" spans="1:8" x14ac:dyDescent="0.2">
      <c r="A41" s="98"/>
      <c r="B41" s="227"/>
      <c r="C41" s="227"/>
      <c r="D41" s="227"/>
      <c r="E41" s="227"/>
      <c r="F41" s="227"/>
      <c r="G41" s="227"/>
      <c r="H41" t="s">
        <v>5</v>
      </c>
    </row>
    <row r="42" spans="1:8" x14ac:dyDescent="0.2">
      <c r="A42" s="98"/>
      <c r="B42" s="227"/>
      <c r="C42" s="227"/>
      <c r="D42" s="227"/>
      <c r="E42" s="227"/>
      <c r="F42" s="227"/>
      <c r="G42" s="227"/>
      <c r="H42" t="s">
        <v>5</v>
      </c>
    </row>
    <row r="43" spans="1:8" x14ac:dyDescent="0.2">
      <c r="A43" s="98"/>
      <c r="B43" s="227"/>
      <c r="C43" s="227"/>
      <c r="D43" s="227"/>
      <c r="E43" s="227"/>
      <c r="F43" s="227"/>
      <c r="G43" s="227"/>
      <c r="H43" t="s">
        <v>5</v>
      </c>
    </row>
    <row r="44" spans="1:8" x14ac:dyDescent="0.2">
      <c r="A44" s="98"/>
      <c r="B44" s="227"/>
      <c r="C44" s="227"/>
      <c r="D44" s="227"/>
      <c r="E44" s="227"/>
      <c r="F44" s="227"/>
      <c r="G44" s="227"/>
      <c r="H44" t="s">
        <v>5</v>
      </c>
    </row>
    <row r="45" spans="1:8" ht="0.75" customHeight="1" x14ac:dyDescent="0.2">
      <c r="A45" s="98"/>
      <c r="B45" s="227"/>
      <c r="C45" s="227"/>
      <c r="D45" s="227"/>
      <c r="E45" s="227"/>
      <c r="F45" s="227"/>
      <c r="G45" s="227"/>
      <c r="H45" t="s">
        <v>5</v>
      </c>
    </row>
    <row r="46" spans="1:8" x14ac:dyDescent="0.2">
      <c r="B46" s="228"/>
      <c r="C46" s="228"/>
      <c r="D46" s="228"/>
      <c r="E46" s="228"/>
      <c r="F46" s="228"/>
      <c r="G46" s="228"/>
    </row>
    <row r="47" spans="1:8" x14ac:dyDescent="0.2">
      <c r="B47" s="228"/>
      <c r="C47" s="228"/>
      <c r="D47" s="228"/>
      <c r="E47" s="228"/>
      <c r="F47" s="228"/>
      <c r="G47" s="228"/>
    </row>
    <row r="48" spans="1:8" x14ac:dyDescent="0.2">
      <c r="B48" s="228"/>
      <c r="C48" s="228"/>
      <c r="D48" s="228"/>
      <c r="E48" s="228"/>
      <c r="F48" s="228"/>
      <c r="G48" s="228"/>
    </row>
    <row r="49" spans="2:7" x14ac:dyDescent="0.2">
      <c r="B49" s="228"/>
      <c r="C49" s="228"/>
      <c r="D49" s="228"/>
      <c r="E49" s="228"/>
      <c r="F49" s="228"/>
      <c r="G49" s="228"/>
    </row>
    <row r="50" spans="2:7" x14ac:dyDescent="0.2">
      <c r="B50" s="228"/>
      <c r="C50" s="228"/>
      <c r="D50" s="228"/>
      <c r="E50" s="228"/>
      <c r="F50" s="228"/>
      <c r="G50" s="228"/>
    </row>
    <row r="51" spans="2:7" x14ac:dyDescent="0.2">
      <c r="B51" s="228"/>
      <c r="C51" s="228"/>
      <c r="D51" s="228"/>
      <c r="E51" s="228"/>
      <c r="F51" s="228"/>
      <c r="G51" s="228"/>
    </row>
    <row r="52" spans="2:7" x14ac:dyDescent="0.2">
      <c r="B52" s="228"/>
      <c r="C52" s="228"/>
      <c r="D52" s="228"/>
      <c r="E52" s="228"/>
      <c r="F52" s="228"/>
      <c r="G52" s="228"/>
    </row>
    <row r="53" spans="2:7" x14ac:dyDescent="0.2">
      <c r="B53" s="228"/>
      <c r="C53" s="228"/>
      <c r="D53" s="228"/>
      <c r="E53" s="228"/>
      <c r="F53" s="228"/>
      <c r="G53" s="228"/>
    </row>
    <row r="54" spans="2:7" x14ac:dyDescent="0.2">
      <c r="B54" s="228"/>
      <c r="C54" s="228"/>
      <c r="D54" s="228"/>
      <c r="E54" s="228"/>
      <c r="F54" s="228"/>
      <c r="G54" s="228"/>
    </row>
    <row r="55" spans="2:7" x14ac:dyDescent="0.2">
      <c r="B55" s="228"/>
      <c r="C55" s="228"/>
      <c r="D55" s="228"/>
      <c r="E55" s="228"/>
      <c r="F55" s="228"/>
      <c r="G55" s="228"/>
    </row>
  </sheetData>
  <mergeCells count="22">
    <mergeCell ref="B55:G55"/>
    <mergeCell ref="B46:G46"/>
    <mergeCell ref="B47:G47"/>
    <mergeCell ref="B48:G48"/>
    <mergeCell ref="B49:G49"/>
    <mergeCell ref="B50:G50"/>
    <mergeCell ref="B51:G51"/>
    <mergeCell ref="F34:G34"/>
    <mergeCell ref="B37:G45"/>
    <mergeCell ref="B52:G52"/>
    <mergeCell ref="B53:G53"/>
    <mergeCell ref="B54:G54"/>
    <mergeCell ref="A23:B23"/>
    <mergeCell ref="F30:G30"/>
    <mergeCell ref="F31:G31"/>
    <mergeCell ref="F32:G32"/>
    <mergeCell ref="F33:G33"/>
    <mergeCell ref="C8:E8"/>
    <mergeCell ref="C9:E9"/>
    <mergeCell ref="C10:E10"/>
    <mergeCell ref="C11:E11"/>
    <mergeCell ref="C12:E12"/>
  </mergeCells>
  <pageMargins left="0.59055118110236227" right="0.39370078740157483" top="0.59055118110236227" bottom="0.98425196850393704" header="0.19685039370078741" footer="0.51181102362204722"/>
  <pageSetup paperSize="9" orientation="portrait" horizontalDpi="4294967293" verticalDpi="4294967293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68"/>
  <sheetViews>
    <sheetView workbookViewId="0">
      <selection activeCell="J5" sqref="J5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 x14ac:dyDescent="0.2">
      <c r="A1" s="229" t="s">
        <v>40</v>
      </c>
      <c r="B1" s="230"/>
      <c r="C1" s="99" t="str">
        <f>CONCATENATE(cislostavby," ",nazevstavby)</f>
        <v>3220 Výsadby keřů a přesadby dřevin MŠ Hornická 43A</v>
      </c>
      <c r="D1" s="100"/>
      <c r="E1" s="101"/>
      <c r="F1" s="100"/>
      <c r="G1" s="102" t="s">
        <v>41</v>
      </c>
      <c r="H1" s="103" t="s">
        <v>69</v>
      </c>
      <c r="I1" s="104"/>
    </row>
    <row r="2" spans="1:57" ht="13.5" thickBot="1" x14ac:dyDescent="0.25">
      <c r="A2" s="231" t="s">
        <v>42</v>
      </c>
      <c r="B2" s="232"/>
      <c r="C2" s="105" t="str">
        <f>CONCATENATE(cisloobjektu," ",nazevobjektu)</f>
        <v>01 Výsadby keřů a přesadby dřevin MŠ Hornická 43A</v>
      </c>
      <c r="D2" s="106"/>
      <c r="E2" s="107"/>
      <c r="F2" s="106"/>
      <c r="G2" s="233" t="s">
        <v>207</v>
      </c>
      <c r="H2" s="234"/>
      <c r="I2" s="235"/>
    </row>
    <row r="3" spans="1:57" ht="13.5" thickTop="1" x14ac:dyDescent="0.2">
      <c r="A3" s="78"/>
      <c r="B3" s="78"/>
      <c r="C3" s="78"/>
      <c r="D3" s="78"/>
      <c r="E3" s="78"/>
      <c r="F3" s="67"/>
      <c r="G3" s="78"/>
      <c r="H3" s="78"/>
      <c r="I3" s="78"/>
    </row>
    <row r="4" spans="1:57" ht="19.5" customHeight="1" x14ac:dyDescent="0.25">
      <c r="A4" s="108" t="s">
        <v>43</v>
      </c>
      <c r="B4" s="109"/>
      <c r="C4" s="109"/>
      <c r="D4" s="109"/>
      <c r="E4" s="110"/>
      <c r="F4" s="109"/>
      <c r="G4" s="109"/>
      <c r="H4" s="109"/>
      <c r="I4" s="109"/>
    </row>
    <row r="5" spans="1:57" ht="13.5" thickBot="1" x14ac:dyDescent="0.25">
      <c r="A5" s="78"/>
      <c r="B5" s="78"/>
      <c r="C5" s="78"/>
      <c r="D5" s="78"/>
      <c r="E5" s="78"/>
      <c r="F5" s="78"/>
      <c r="G5" s="78"/>
      <c r="H5" s="78"/>
      <c r="I5" s="78"/>
    </row>
    <row r="6" spans="1:57" s="36" customFormat="1" ht="13.5" thickBot="1" x14ac:dyDescent="0.25">
      <c r="A6" s="111"/>
      <c r="B6" s="112" t="s">
        <v>44</v>
      </c>
      <c r="C6" s="112"/>
      <c r="D6" s="113"/>
      <c r="E6" s="114" t="s">
        <v>45</v>
      </c>
      <c r="F6" s="115" t="s">
        <v>46</v>
      </c>
      <c r="G6" s="115" t="s">
        <v>47</v>
      </c>
      <c r="H6" s="115" t="s">
        <v>48</v>
      </c>
      <c r="I6" s="116" t="s">
        <v>23</v>
      </c>
    </row>
    <row r="7" spans="1:57" s="36" customFormat="1" x14ac:dyDescent="0.2">
      <c r="A7" s="201" t="str">
        <f>Položky!B7</f>
        <v>18</v>
      </c>
      <c r="B7" s="117" t="str">
        <f>Položky!C7</f>
        <v>Povrchové úpravy terénu</v>
      </c>
      <c r="C7" s="67"/>
      <c r="D7" s="118"/>
      <c r="E7" s="202">
        <f>Položky!BA125</f>
        <v>0</v>
      </c>
      <c r="F7" s="203">
        <f>Položky!BB125</f>
        <v>0</v>
      </c>
      <c r="G7" s="203">
        <f>Položky!BC125</f>
        <v>0</v>
      </c>
      <c r="H7" s="203">
        <f>Položky!BD125</f>
        <v>0</v>
      </c>
      <c r="I7" s="204">
        <f>Položky!BE125</f>
        <v>0</v>
      </c>
    </row>
    <row r="8" spans="1:57" s="36" customFormat="1" x14ac:dyDescent="0.2">
      <c r="A8" s="201" t="str">
        <f>Položky!B126</f>
        <v>190</v>
      </c>
      <c r="B8" s="117" t="str">
        <f>Položky!C126</f>
        <v>Listnaté keře</v>
      </c>
      <c r="C8" s="67"/>
      <c r="D8" s="118"/>
      <c r="E8" s="202">
        <f>Položky!BA133</f>
        <v>0</v>
      </c>
      <c r="F8" s="203">
        <f>Položky!BB133</f>
        <v>0</v>
      </c>
      <c r="G8" s="203">
        <f>Položky!BC133</f>
        <v>0</v>
      </c>
      <c r="H8" s="203">
        <f>Položky!BD133</f>
        <v>0</v>
      </c>
      <c r="I8" s="204">
        <f>Položky!BE133</f>
        <v>0</v>
      </c>
    </row>
    <row r="9" spans="1:57" s="36" customFormat="1" ht="13.5" thickBot="1" x14ac:dyDescent="0.25">
      <c r="A9" s="201" t="str">
        <f>Položky!B134</f>
        <v>99</v>
      </c>
      <c r="B9" s="117" t="str">
        <f>Položky!C134</f>
        <v>Staveništní přesun hmot</v>
      </c>
      <c r="C9" s="67"/>
      <c r="D9" s="118"/>
      <c r="E9" s="202">
        <f>Položky!BA136</f>
        <v>0</v>
      </c>
      <c r="F9" s="203">
        <f>Položky!BB136</f>
        <v>0</v>
      </c>
      <c r="G9" s="203">
        <f>Položky!BC136</f>
        <v>0</v>
      </c>
      <c r="H9" s="203">
        <f>Položky!BD136</f>
        <v>0</v>
      </c>
      <c r="I9" s="204">
        <f>Položky!BE136</f>
        <v>0</v>
      </c>
    </row>
    <row r="10" spans="1:57" s="125" customFormat="1" ht="13.5" thickBot="1" x14ac:dyDescent="0.25">
      <c r="A10" s="119"/>
      <c r="B10" s="120" t="s">
        <v>49</v>
      </c>
      <c r="C10" s="120"/>
      <c r="D10" s="121"/>
      <c r="E10" s="122">
        <f>SUM(E7:E9)</f>
        <v>0</v>
      </c>
      <c r="F10" s="123">
        <f>SUM(F7:F9)</f>
        <v>0</v>
      </c>
      <c r="G10" s="123">
        <f>SUM(G7:G9)</f>
        <v>0</v>
      </c>
      <c r="H10" s="123">
        <f>SUM(H7:H9)</f>
        <v>0</v>
      </c>
      <c r="I10" s="124">
        <f>SUM(I7:I9)</f>
        <v>0</v>
      </c>
    </row>
    <row r="11" spans="1:57" x14ac:dyDescent="0.2">
      <c r="A11" s="67"/>
      <c r="B11" s="67"/>
      <c r="C11" s="67"/>
      <c r="D11" s="67"/>
      <c r="E11" s="67"/>
      <c r="F11" s="67"/>
      <c r="G11" s="67"/>
      <c r="H11" s="67"/>
      <c r="I11" s="67"/>
    </row>
    <row r="12" spans="1:57" ht="19.5" customHeight="1" x14ac:dyDescent="0.25">
      <c r="A12" s="109" t="s">
        <v>50</v>
      </c>
      <c r="B12" s="109"/>
      <c r="C12" s="109"/>
      <c r="D12" s="109"/>
      <c r="E12" s="109"/>
      <c r="F12" s="109"/>
      <c r="G12" s="126"/>
      <c r="H12" s="109"/>
      <c r="I12" s="109"/>
      <c r="BA12" s="42"/>
      <c r="BB12" s="42"/>
      <c r="BC12" s="42"/>
      <c r="BD12" s="42"/>
      <c r="BE12" s="42"/>
    </row>
    <row r="13" spans="1:57" ht="13.5" thickBot="1" x14ac:dyDescent="0.25">
      <c r="A13" s="78"/>
      <c r="B13" s="78"/>
      <c r="C13" s="78"/>
      <c r="D13" s="78"/>
      <c r="E13" s="78"/>
      <c r="F13" s="78"/>
      <c r="G13" s="78"/>
      <c r="H13" s="78"/>
      <c r="I13" s="78"/>
    </row>
    <row r="14" spans="1:57" x14ac:dyDescent="0.2">
      <c r="A14" s="72" t="s">
        <v>51</v>
      </c>
      <c r="B14" s="73"/>
      <c r="C14" s="73"/>
      <c r="D14" s="127"/>
      <c r="E14" s="128" t="s">
        <v>52</v>
      </c>
      <c r="F14" s="129" t="s">
        <v>53</v>
      </c>
      <c r="G14" s="130" t="s">
        <v>54</v>
      </c>
      <c r="H14" s="131"/>
      <c r="I14" s="132" t="s">
        <v>52</v>
      </c>
    </row>
    <row r="15" spans="1:57" x14ac:dyDescent="0.2">
      <c r="A15" s="65" t="s">
        <v>193</v>
      </c>
      <c r="B15" s="56"/>
      <c r="C15" s="56"/>
      <c r="D15" s="133"/>
      <c r="E15" s="134">
        <v>0</v>
      </c>
      <c r="F15" s="135">
        <v>1</v>
      </c>
      <c r="G15" s="136">
        <f>CHOOSE(BA15+1,HSV+PSV,HSV+PSV+Mont,HSV+PSV+Dodavka+Mont,HSV,PSV,Mont,Dodavka,Mont+Dodavka,0)</f>
        <v>0</v>
      </c>
      <c r="H15" s="137"/>
      <c r="I15" s="138">
        <f>E15+F15*G15/100</f>
        <v>0</v>
      </c>
      <c r="BA15">
        <v>0</v>
      </c>
    </row>
    <row r="16" spans="1:57" x14ac:dyDescent="0.2">
      <c r="A16" s="65" t="s">
        <v>194</v>
      </c>
      <c r="B16" s="56"/>
      <c r="C16" s="56"/>
      <c r="D16" s="133"/>
      <c r="E16" s="134">
        <v>0</v>
      </c>
      <c r="F16" s="135">
        <v>0.5</v>
      </c>
      <c r="G16" s="136">
        <f>CHOOSE(BA16+1,HSV+PSV,HSV+PSV+Mont,HSV+PSV+Dodavka+Mont,HSV,PSV,Mont,Dodavka,Mont+Dodavka,0)</f>
        <v>0</v>
      </c>
      <c r="H16" s="137"/>
      <c r="I16" s="138">
        <f>E16+F16*G16/100</f>
        <v>0</v>
      </c>
      <c r="BA16">
        <v>0</v>
      </c>
    </row>
    <row r="17" spans="1:9" ht="13.5" thickBot="1" x14ac:dyDescent="0.25">
      <c r="A17" s="139" t="s">
        <v>55</v>
      </c>
      <c r="B17" s="140"/>
      <c r="C17" s="141"/>
      <c r="D17" s="142"/>
      <c r="E17" s="143"/>
      <c r="F17" s="144"/>
      <c r="G17" s="144"/>
      <c r="H17" s="236">
        <f>SUM(I15:I16)</f>
        <v>0</v>
      </c>
      <c r="I17" s="237"/>
    </row>
    <row r="19" spans="1:9" x14ac:dyDescent="0.2">
      <c r="B19" s="125"/>
      <c r="F19" s="145"/>
      <c r="G19" s="146"/>
      <c r="H19" s="146"/>
      <c r="I19" s="147"/>
    </row>
    <row r="20" spans="1:9" x14ac:dyDescent="0.2">
      <c r="F20" s="145"/>
      <c r="G20" s="146"/>
      <c r="H20" s="146"/>
      <c r="I20" s="147"/>
    </row>
    <row r="21" spans="1:9" x14ac:dyDescent="0.2">
      <c r="F21" s="145"/>
      <c r="G21" s="146"/>
      <c r="H21" s="146"/>
      <c r="I21" s="147"/>
    </row>
    <row r="22" spans="1:9" x14ac:dyDescent="0.2">
      <c r="F22" s="145"/>
      <c r="G22" s="146"/>
      <c r="H22" s="146"/>
      <c r="I22" s="147"/>
    </row>
    <row r="23" spans="1:9" x14ac:dyDescent="0.2">
      <c r="F23" s="145"/>
      <c r="G23" s="146"/>
      <c r="H23" s="146"/>
      <c r="I23" s="147"/>
    </row>
    <row r="24" spans="1:9" x14ac:dyDescent="0.2">
      <c r="F24" s="145"/>
      <c r="G24" s="146"/>
      <c r="H24" s="146"/>
      <c r="I24" s="147"/>
    </row>
    <row r="25" spans="1:9" x14ac:dyDescent="0.2">
      <c r="F25" s="145"/>
      <c r="G25" s="146"/>
      <c r="H25" s="146"/>
      <c r="I25" s="147"/>
    </row>
    <row r="26" spans="1:9" x14ac:dyDescent="0.2">
      <c r="F26" s="145"/>
      <c r="G26" s="146"/>
      <c r="H26" s="146"/>
      <c r="I26" s="147"/>
    </row>
    <row r="27" spans="1:9" x14ac:dyDescent="0.2">
      <c r="F27" s="145"/>
      <c r="G27" s="146"/>
      <c r="H27" s="146"/>
      <c r="I27" s="147"/>
    </row>
    <row r="28" spans="1:9" x14ac:dyDescent="0.2">
      <c r="F28" s="145"/>
      <c r="G28" s="146"/>
      <c r="H28" s="146"/>
      <c r="I28" s="147"/>
    </row>
    <row r="29" spans="1:9" x14ac:dyDescent="0.2">
      <c r="F29" s="145"/>
      <c r="G29" s="146"/>
      <c r="H29" s="146"/>
      <c r="I29" s="147"/>
    </row>
    <row r="30" spans="1:9" x14ac:dyDescent="0.2">
      <c r="F30" s="145"/>
      <c r="G30" s="146"/>
      <c r="H30" s="146"/>
      <c r="I30" s="147"/>
    </row>
    <row r="31" spans="1:9" x14ac:dyDescent="0.2">
      <c r="F31" s="145"/>
      <c r="G31" s="146"/>
      <c r="H31" s="146"/>
      <c r="I31" s="147"/>
    </row>
    <row r="32" spans="1:9" x14ac:dyDescent="0.2">
      <c r="F32" s="145"/>
      <c r="G32" s="146"/>
      <c r="H32" s="146"/>
      <c r="I32" s="147"/>
    </row>
    <row r="33" spans="6:9" x14ac:dyDescent="0.2">
      <c r="F33" s="145"/>
      <c r="G33" s="146"/>
      <c r="H33" s="146"/>
      <c r="I33" s="147"/>
    </row>
    <row r="34" spans="6:9" x14ac:dyDescent="0.2">
      <c r="F34" s="145"/>
      <c r="G34" s="146"/>
      <c r="H34" s="146"/>
      <c r="I34" s="147"/>
    </row>
    <row r="35" spans="6:9" x14ac:dyDescent="0.2">
      <c r="F35" s="145"/>
      <c r="G35" s="146"/>
      <c r="H35" s="146"/>
      <c r="I35" s="147"/>
    </row>
    <row r="36" spans="6:9" x14ac:dyDescent="0.2">
      <c r="F36" s="145"/>
      <c r="G36" s="146"/>
      <c r="H36" s="146"/>
      <c r="I36" s="147"/>
    </row>
    <row r="37" spans="6:9" x14ac:dyDescent="0.2">
      <c r="F37" s="145"/>
      <c r="G37" s="146"/>
      <c r="H37" s="146"/>
      <c r="I37" s="147"/>
    </row>
    <row r="38" spans="6:9" x14ac:dyDescent="0.2">
      <c r="F38" s="145"/>
      <c r="G38" s="146"/>
      <c r="H38" s="146"/>
      <c r="I38" s="147"/>
    </row>
    <row r="39" spans="6:9" x14ac:dyDescent="0.2">
      <c r="F39" s="145"/>
      <c r="G39" s="146"/>
      <c r="H39" s="146"/>
      <c r="I39" s="147"/>
    </row>
    <row r="40" spans="6:9" x14ac:dyDescent="0.2">
      <c r="F40" s="145"/>
      <c r="G40" s="146"/>
      <c r="H40" s="146"/>
      <c r="I40" s="147"/>
    </row>
    <row r="41" spans="6:9" x14ac:dyDescent="0.2">
      <c r="F41" s="145"/>
      <c r="G41" s="146"/>
      <c r="H41" s="146"/>
      <c r="I41" s="147"/>
    </row>
    <row r="42" spans="6:9" x14ac:dyDescent="0.2">
      <c r="F42" s="145"/>
      <c r="G42" s="146"/>
      <c r="H42" s="146"/>
      <c r="I42" s="147"/>
    </row>
    <row r="43" spans="6:9" x14ac:dyDescent="0.2">
      <c r="F43" s="145"/>
      <c r="G43" s="146"/>
      <c r="H43" s="146"/>
      <c r="I43" s="147"/>
    </row>
    <row r="44" spans="6:9" x14ac:dyDescent="0.2">
      <c r="F44" s="145"/>
      <c r="G44" s="146"/>
      <c r="H44" s="146"/>
      <c r="I44" s="147"/>
    </row>
    <row r="45" spans="6:9" x14ac:dyDescent="0.2">
      <c r="F45" s="145"/>
      <c r="G45" s="146"/>
      <c r="H45" s="146"/>
      <c r="I45" s="147"/>
    </row>
    <row r="46" spans="6:9" x14ac:dyDescent="0.2">
      <c r="F46" s="145"/>
      <c r="G46" s="146"/>
      <c r="H46" s="146"/>
      <c r="I46" s="147"/>
    </row>
    <row r="47" spans="6:9" x14ac:dyDescent="0.2">
      <c r="F47" s="145"/>
      <c r="G47" s="146"/>
      <c r="H47" s="146"/>
      <c r="I47" s="147"/>
    </row>
    <row r="48" spans="6:9" x14ac:dyDescent="0.2">
      <c r="F48" s="145"/>
      <c r="G48" s="146"/>
      <c r="H48" s="146"/>
      <c r="I48" s="147"/>
    </row>
    <row r="49" spans="6:9" x14ac:dyDescent="0.2">
      <c r="F49" s="145"/>
      <c r="G49" s="146"/>
      <c r="H49" s="146"/>
      <c r="I49" s="147"/>
    </row>
    <row r="50" spans="6:9" x14ac:dyDescent="0.2">
      <c r="F50" s="145"/>
      <c r="G50" s="146"/>
      <c r="H50" s="146"/>
      <c r="I50" s="147"/>
    </row>
    <row r="51" spans="6:9" x14ac:dyDescent="0.2">
      <c r="F51" s="145"/>
      <c r="G51" s="146"/>
      <c r="H51" s="146"/>
      <c r="I51" s="147"/>
    </row>
    <row r="52" spans="6:9" x14ac:dyDescent="0.2">
      <c r="F52" s="145"/>
      <c r="G52" s="146"/>
      <c r="H52" s="146"/>
      <c r="I52" s="147"/>
    </row>
    <row r="53" spans="6:9" x14ac:dyDescent="0.2">
      <c r="F53" s="145"/>
      <c r="G53" s="146"/>
      <c r="H53" s="146"/>
      <c r="I53" s="147"/>
    </row>
    <row r="54" spans="6:9" x14ac:dyDescent="0.2">
      <c r="F54" s="145"/>
      <c r="G54" s="146"/>
      <c r="H54" s="146"/>
      <c r="I54" s="147"/>
    </row>
    <row r="55" spans="6:9" x14ac:dyDescent="0.2">
      <c r="F55" s="145"/>
      <c r="G55" s="146"/>
      <c r="H55" s="146"/>
      <c r="I55" s="147"/>
    </row>
    <row r="56" spans="6:9" x14ac:dyDescent="0.2">
      <c r="F56" s="145"/>
      <c r="G56" s="146"/>
      <c r="H56" s="146"/>
      <c r="I56" s="147"/>
    </row>
    <row r="57" spans="6:9" x14ac:dyDescent="0.2">
      <c r="F57" s="145"/>
      <c r="G57" s="146"/>
      <c r="H57" s="146"/>
      <c r="I57" s="147"/>
    </row>
    <row r="58" spans="6:9" x14ac:dyDescent="0.2">
      <c r="F58" s="145"/>
      <c r="G58" s="146"/>
      <c r="H58" s="146"/>
      <c r="I58" s="147"/>
    </row>
    <row r="59" spans="6:9" x14ac:dyDescent="0.2">
      <c r="F59" s="145"/>
      <c r="G59" s="146"/>
      <c r="H59" s="146"/>
      <c r="I59" s="147"/>
    </row>
    <row r="60" spans="6:9" x14ac:dyDescent="0.2">
      <c r="F60" s="145"/>
      <c r="G60" s="146"/>
      <c r="H60" s="146"/>
      <c r="I60" s="147"/>
    </row>
    <row r="61" spans="6:9" x14ac:dyDescent="0.2">
      <c r="F61" s="145"/>
      <c r="G61" s="146"/>
      <c r="H61" s="146"/>
      <c r="I61" s="147"/>
    </row>
    <row r="62" spans="6:9" x14ac:dyDescent="0.2">
      <c r="F62" s="145"/>
      <c r="G62" s="146"/>
      <c r="H62" s="146"/>
      <c r="I62" s="147"/>
    </row>
    <row r="63" spans="6:9" x14ac:dyDescent="0.2">
      <c r="F63" s="145"/>
      <c r="G63" s="146"/>
      <c r="H63" s="146"/>
      <c r="I63" s="147"/>
    </row>
    <row r="64" spans="6:9" x14ac:dyDescent="0.2">
      <c r="F64" s="145"/>
      <c r="G64" s="146"/>
      <c r="H64" s="146"/>
      <c r="I64" s="147"/>
    </row>
    <row r="65" spans="6:9" x14ac:dyDescent="0.2">
      <c r="F65" s="145"/>
      <c r="G65" s="146"/>
      <c r="H65" s="146"/>
      <c r="I65" s="147"/>
    </row>
    <row r="66" spans="6:9" x14ac:dyDescent="0.2">
      <c r="F66" s="145"/>
      <c r="G66" s="146"/>
      <c r="H66" s="146"/>
      <c r="I66" s="147"/>
    </row>
    <row r="67" spans="6:9" x14ac:dyDescent="0.2">
      <c r="F67" s="145"/>
      <c r="G67" s="146"/>
      <c r="H67" s="146"/>
      <c r="I67" s="147"/>
    </row>
    <row r="68" spans="6:9" x14ac:dyDescent="0.2">
      <c r="F68" s="145"/>
      <c r="G68" s="146"/>
      <c r="H68" s="146"/>
      <c r="I68" s="147"/>
    </row>
  </sheetData>
  <mergeCells count="4">
    <mergeCell ref="A1:B1"/>
    <mergeCell ref="A2:B2"/>
    <mergeCell ref="G2:I2"/>
    <mergeCell ref="H17:I17"/>
  </mergeCells>
  <pageMargins left="0.59055118110236227" right="0.39370078740157483" top="0.59055118110236227" bottom="0.98425196850393704" header="0.19685039370078741" footer="0.51181102362204722"/>
  <pageSetup paperSize="9" orientation="portrait" horizontalDpi="4294967293" verticalDpi="4294967293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209"/>
  <sheetViews>
    <sheetView showGridLines="0" showZeros="0" tabSelected="1" zoomScaleNormal="100" workbookViewId="0">
      <selection activeCell="C146" sqref="C146"/>
    </sheetView>
  </sheetViews>
  <sheetFormatPr defaultRowHeight="12.75" x14ac:dyDescent="0.2"/>
  <cols>
    <col min="1" max="1" width="4.42578125" style="148" customWidth="1"/>
    <col min="2" max="2" width="11.5703125" style="148" customWidth="1"/>
    <col min="3" max="3" width="40.42578125" style="148" customWidth="1"/>
    <col min="4" max="4" width="5.5703125" style="148" customWidth="1"/>
    <col min="5" max="5" width="8.5703125" style="195" customWidth="1"/>
    <col min="6" max="6" width="9.85546875" style="148" customWidth="1"/>
    <col min="7" max="7" width="13.85546875" style="148" customWidth="1"/>
    <col min="8" max="11" width="9.140625" style="148"/>
    <col min="12" max="12" width="75.42578125" style="148" customWidth="1"/>
    <col min="13" max="13" width="45.28515625" style="148" customWidth="1"/>
    <col min="14" max="16384" width="9.140625" style="148"/>
  </cols>
  <sheetData>
    <row r="1" spans="1:104" ht="15.75" x14ac:dyDescent="0.25">
      <c r="A1" s="240" t="s">
        <v>200</v>
      </c>
      <c r="B1" s="240"/>
      <c r="C1" s="240"/>
      <c r="D1" s="240"/>
      <c r="E1" s="240"/>
      <c r="F1" s="240"/>
      <c r="G1" s="240"/>
    </row>
    <row r="2" spans="1:104" ht="14.25" customHeight="1" thickBot="1" x14ac:dyDescent="0.25">
      <c r="A2" s="149"/>
      <c r="B2" s="150"/>
      <c r="C2" s="151"/>
      <c r="D2" s="151"/>
      <c r="E2" s="152"/>
      <c r="F2" s="151"/>
      <c r="G2" s="151"/>
    </row>
    <row r="3" spans="1:104" ht="13.5" thickTop="1" x14ac:dyDescent="0.2">
      <c r="A3" s="229" t="s">
        <v>40</v>
      </c>
      <c r="B3" s="230"/>
      <c r="C3" s="99" t="str">
        <f>CONCATENATE(cislostavby," ",nazevstavby)</f>
        <v>3220 Výsadby keřů a přesadby dřevin MŠ Hornická 43A</v>
      </c>
      <c r="D3" s="153"/>
      <c r="E3" s="154" t="s">
        <v>56</v>
      </c>
      <c r="F3" s="155" t="str">
        <f>Rekapitulace!H1</f>
        <v>079/2016</v>
      </c>
      <c r="G3" s="156"/>
    </row>
    <row r="4" spans="1:104" ht="13.5" thickBot="1" x14ac:dyDescent="0.25">
      <c r="A4" s="241" t="s">
        <v>42</v>
      </c>
      <c r="B4" s="232"/>
      <c r="C4" s="105" t="str">
        <f>CONCATENATE(cisloobjektu," ",nazevobjektu)</f>
        <v>01 Výsadby keřů a přesadby dřevin MŠ Hornická 43A</v>
      </c>
      <c r="D4" s="157"/>
      <c r="E4" s="242" t="str">
        <f>Rekapitulace!G2</f>
        <v>Výsadby keřů a přesadby dřevin MŠ Hornická 43A</v>
      </c>
      <c r="F4" s="243"/>
      <c r="G4" s="244"/>
    </row>
    <row r="5" spans="1:104" ht="13.5" thickTop="1" x14ac:dyDescent="0.2">
      <c r="A5" s="158"/>
      <c r="B5" s="149"/>
      <c r="C5" s="149"/>
      <c r="D5" s="149"/>
      <c r="E5" s="159"/>
      <c r="F5" s="149"/>
      <c r="G5" s="160"/>
    </row>
    <row r="6" spans="1:104" x14ac:dyDescent="0.2">
      <c r="A6" s="161" t="s">
        <v>57</v>
      </c>
      <c r="B6" s="162" t="s">
        <v>58</v>
      </c>
      <c r="C6" s="162" t="s">
        <v>59</v>
      </c>
      <c r="D6" s="162" t="s">
        <v>60</v>
      </c>
      <c r="E6" s="163" t="s">
        <v>61</v>
      </c>
      <c r="F6" s="162" t="s">
        <v>62</v>
      </c>
      <c r="G6" s="164" t="s">
        <v>63</v>
      </c>
    </row>
    <row r="7" spans="1:104" x14ac:dyDescent="0.2">
      <c r="A7" s="165" t="s">
        <v>64</v>
      </c>
      <c r="B7" s="166" t="s">
        <v>70</v>
      </c>
      <c r="C7" s="167" t="s">
        <v>71</v>
      </c>
      <c r="D7" s="168"/>
      <c r="E7" s="169"/>
      <c r="F7" s="169"/>
      <c r="G7" s="170"/>
      <c r="H7" s="171"/>
      <c r="I7" s="171"/>
      <c r="O7" s="172">
        <v>1</v>
      </c>
    </row>
    <row r="8" spans="1:104" ht="22.5" x14ac:dyDescent="0.2">
      <c r="A8" s="173">
        <v>1</v>
      </c>
      <c r="B8" s="174" t="s">
        <v>72</v>
      </c>
      <c r="C8" s="175" t="s">
        <v>73</v>
      </c>
      <c r="D8" s="176" t="s">
        <v>74</v>
      </c>
      <c r="E8" s="177">
        <v>756</v>
      </c>
      <c r="F8" s="177"/>
      <c r="G8" s="178">
        <f>E8*F8</f>
        <v>0</v>
      </c>
      <c r="O8" s="172">
        <v>2</v>
      </c>
      <c r="AA8" s="148">
        <v>1</v>
      </c>
      <c r="AB8" s="148">
        <v>1</v>
      </c>
      <c r="AC8" s="148">
        <v>1</v>
      </c>
      <c r="AZ8" s="148">
        <v>1</v>
      </c>
      <c r="BA8" s="148">
        <f>IF(AZ8=1,G8,0)</f>
        <v>0</v>
      </c>
      <c r="BB8" s="148">
        <f>IF(AZ8=2,G8,0)</f>
        <v>0</v>
      </c>
      <c r="BC8" s="148">
        <f>IF(AZ8=3,G8,0)</f>
        <v>0</v>
      </c>
      <c r="BD8" s="148">
        <f>IF(AZ8=4,G8,0)</f>
        <v>0</v>
      </c>
      <c r="BE8" s="148">
        <f>IF(AZ8=5,G8,0)</f>
        <v>0</v>
      </c>
      <c r="CA8" s="172">
        <v>1</v>
      </c>
      <c r="CB8" s="172">
        <v>1</v>
      </c>
      <c r="CZ8" s="148">
        <v>0</v>
      </c>
    </row>
    <row r="9" spans="1:104" x14ac:dyDescent="0.2">
      <c r="A9" s="179"/>
      <c r="B9" s="181"/>
      <c r="C9" s="238" t="s">
        <v>75</v>
      </c>
      <c r="D9" s="239"/>
      <c r="E9" s="182">
        <v>0</v>
      </c>
      <c r="F9" s="183"/>
      <c r="G9" s="184"/>
      <c r="M9" s="180" t="s">
        <v>75</v>
      </c>
      <c r="O9" s="172"/>
    </row>
    <row r="10" spans="1:104" x14ac:dyDescent="0.2">
      <c r="A10" s="179"/>
      <c r="B10" s="181"/>
      <c r="C10" s="238" t="s">
        <v>76</v>
      </c>
      <c r="D10" s="239"/>
      <c r="E10" s="182">
        <v>756</v>
      </c>
      <c r="F10" s="183"/>
      <c r="G10" s="184"/>
      <c r="M10" s="180" t="s">
        <v>76</v>
      </c>
      <c r="O10" s="172"/>
    </row>
    <row r="11" spans="1:104" x14ac:dyDescent="0.2">
      <c r="A11" s="173">
        <v>2</v>
      </c>
      <c r="B11" s="174" t="s">
        <v>77</v>
      </c>
      <c r="C11" s="175" t="s">
        <v>78</v>
      </c>
      <c r="D11" s="176" t="s">
        <v>74</v>
      </c>
      <c r="E11" s="177">
        <v>378</v>
      </c>
      <c r="F11" s="177"/>
      <c r="G11" s="178">
        <f>E11*F11</f>
        <v>0</v>
      </c>
      <c r="O11" s="172">
        <v>2</v>
      </c>
      <c r="AA11" s="148">
        <v>1</v>
      </c>
      <c r="AB11" s="148">
        <v>1</v>
      </c>
      <c r="AC11" s="148">
        <v>1</v>
      </c>
      <c r="AZ11" s="148">
        <v>1</v>
      </c>
      <c r="BA11" s="148">
        <f>IF(AZ11=1,G11,0)</f>
        <v>0</v>
      </c>
      <c r="BB11" s="148">
        <f>IF(AZ11=2,G11,0)</f>
        <v>0</v>
      </c>
      <c r="BC11" s="148">
        <f>IF(AZ11=3,G11,0)</f>
        <v>0</v>
      </c>
      <c r="BD11" s="148">
        <f>IF(AZ11=4,G11,0)</f>
        <v>0</v>
      </c>
      <c r="BE11" s="148">
        <f>IF(AZ11=5,G11,0)</f>
        <v>0</v>
      </c>
      <c r="CA11" s="172">
        <v>1</v>
      </c>
      <c r="CB11" s="172">
        <v>1</v>
      </c>
      <c r="CZ11" s="148">
        <v>0</v>
      </c>
    </row>
    <row r="12" spans="1:104" x14ac:dyDescent="0.2">
      <c r="A12" s="179"/>
      <c r="B12" s="181"/>
      <c r="C12" s="238" t="s">
        <v>75</v>
      </c>
      <c r="D12" s="239"/>
      <c r="E12" s="182">
        <v>0</v>
      </c>
      <c r="F12" s="183"/>
      <c r="G12" s="184"/>
      <c r="M12" s="180" t="s">
        <v>75</v>
      </c>
      <c r="O12" s="172"/>
    </row>
    <row r="13" spans="1:104" x14ac:dyDescent="0.2">
      <c r="A13" s="179"/>
      <c r="B13" s="181"/>
      <c r="C13" s="238" t="s">
        <v>79</v>
      </c>
      <c r="D13" s="239"/>
      <c r="E13" s="182">
        <v>378</v>
      </c>
      <c r="F13" s="183"/>
      <c r="G13" s="184"/>
      <c r="M13" s="180" t="s">
        <v>79</v>
      </c>
      <c r="O13" s="172"/>
    </row>
    <row r="14" spans="1:104" x14ac:dyDescent="0.2">
      <c r="A14" s="173">
        <v>3</v>
      </c>
      <c r="B14" s="174" t="s">
        <v>80</v>
      </c>
      <c r="C14" s="175" t="s">
        <v>81</v>
      </c>
      <c r="D14" s="176" t="s">
        <v>74</v>
      </c>
      <c r="E14" s="177">
        <v>693</v>
      </c>
      <c r="F14" s="177"/>
      <c r="G14" s="178">
        <f>E14*F14</f>
        <v>0</v>
      </c>
      <c r="O14" s="172">
        <v>2</v>
      </c>
      <c r="AA14" s="148">
        <v>1</v>
      </c>
      <c r="AB14" s="148">
        <v>1</v>
      </c>
      <c r="AC14" s="148">
        <v>1</v>
      </c>
      <c r="AZ14" s="148">
        <v>1</v>
      </c>
      <c r="BA14" s="148">
        <f>IF(AZ14=1,G14,0)</f>
        <v>0</v>
      </c>
      <c r="BB14" s="148">
        <f>IF(AZ14=2,G14,0)</f>
        <v>0</v>
      </c>
      <c r="BC14" s="148">
        <f>IF(AZ14=3,G14,0)</f>
        <v>0</v>
      </c>
      <c r="BD14" s="148">
        <f>IF(AZ14=4,G14,0)</f>
        <v>0</v>
      </c>
      <c r="BE14" s="148">
        <f>IF(AZ14=5,G14,0)</f>
        <v>0</v>
      </c>
      <c r="CA14" s="172">
        <v>1</v>
      </c>
      <c r="CB14" s="172">
        <v>1</v>
      </c>
      <c r="CZ14" s="148">
        <v>0</v>
      </c>
    </row>
    <row r="15" spans="1:104" x14ac:dyDescent="0.2">
      <c r="A15" s="179"/>
      <c r="B15" s="181"/>
      <c r="C15" s="238" t="s">
        <v>75</v>
      </c>
      <c r="D15" s="239"/>
      <c r="E15" s="182">
        <v>0</v>
      </c>
      <c r="F15" s="183"/>
      <c r="G15" s="184"/>
      <c r="M15" s="180" t="s">
        <v>75</v>
      </c>
      <c r="O15" s="172"/>
    </row>
    <row r="16" spans="1:104" x14ac:dyDescent="0.2">
      <c r="A16" s="179"/>
      <c r="B16" s="181"/>
      <c r="C16" s="238" t="s">
        <v>82</v>
      </c>
      <c r="D16" s="239"/>
      <c r="E16" s="182">
        <v>315</v>
      </c>
      <c r="F16" s="183"/>
      <c r="G16" s="184"/>
      <c r="M16" s="180" t="s">
        <v>82</v>
      </c>
      <c r="O16" s="172"/>
    </row>
    <row r="17" spans="1:104" x14ac:dyDescent="0.2">
      <c r="A17" s="179"/>
      <c r="B17" s="181"/>
      <c r="C17" s="238" t="s">
        <v>83</v>
      </c>
      <c r="D17" s="239"/>
      <c r="E17" s="182">
        <v>378</v>
      </c>
      <c r="F17" s="183"/>
      <c r="G17" s="184"/>
      <c r="M17" s="180" t="s">
        <v>83</v>
      </c>
      <c r="O17" s="172"/>
    </row>
    <row r="18" spans="1:104" ht="22.5" x14ac:dyDescent="0.2">
      <c r="A18" s="173">
        <v>4</v>
      </c>
      <c r="B18" s="174" t="s">
        <v>84</v>
      </c>
      <c r="C18" s="175" t="s">
        <v>85</v>
      </c>
      <c r="D18" s="176" t="s">
        <v>74</v>
      </c>
      <c r="E18" s="177">
        <v>378</v>
      </c>
      <c r="F18" s="177"/>
      <c r="G18" s="178">
        <f>E18*F18</f>
        <v>0</v>
      </c>
      <c r="O18" s="172">
        <v>2</v>
      </c>
      <c r="AA18" s="148">
        <v>1</v>
      </c>
      <c r="AB18" s="148">
        <v>1</v>
      </c>
      <c r="AC18" s="148">
        <v>1</v>
      </c>
      <c r="AZ18" s="148">
        <v>1</v>
      </c>
      <c r="BA18" s="148">
        <f>IF(AZ18=1,G18,0)</f>
        <v>0</v>
      </c>
      <c r="BB18" s="148">
        <f>IF(AZ18=2,G18,0)</f>
        <v>0</v>
      </c>
      <c r="BC18" s="148">
        <f>IF(AZ18=3,G18,0)</f>
        <v>0</v>
      </c>
      <c r="BD18" s="148">
        <f>IF(AZ18=4,G18,0)</f>
        <v>0</v>
      </c>
      <c r="BE18" s="148">
        <f>IF(AZ18=5,G18,0)</f>
        <v>0</v>
      </c>
      <c r="CA18" s="172">
        <v>1</v>
      </c>
      <c r="CB18" s="172">
        <v>1</v>
      </c>
      <c r="CZ18" s="148">
        <v>0</v>
      </c>
    </row>
    <row r="19" spans="1:104" x14ac:dyDescent="0.2">
      <c r="A19" s="179"/>
      <c r="B19" s="181"/>
      <c r="C19" s="238" t="s">
        <v>75</v>
      </c>
      <c r="D19" s="239"/>
      <c r="E19" s="182">
        <v>0</v>
      </c>
      <c r="F19" s="183"/>
      <c r="G19" s="184"/>
      <c r="M19" s="180" t="s">
        <v>75</v>
      </c>
      <c r="O19" s="172"/>
    </row>
    <row r="20" spans="1:104" x14ac:dyDescent="0.2">
      <c r="A20" s="179"/>
      <c r="B20" s="181"/>
      <c r="C20" s="238" t="s">
        <v>79</v>
      </c>
      <c r="D20" s="239"/>
      <c r="E20" s="182">
        <v>378</v>
      </c>
      <c r="F20" s="183"/>
      <c r="G20" s="184"/>
      <c r="M20" s="180" t="s">
        <v>79</v>
      </c>
      <c r="O20" s="172"/>
    </row>
    <row r="21" spans="1:104" x14ac:dyDescent="0.2">
      <c r="A21" s="173">
        <v>5</v>
      </c>
      <c r="B21" s="174" t="s">
        <v>86</v>
      </c>
      <c r="C21" s="175" t="s">
        <v>87</v>
      </c>
      <c r="D21" s="176" t="s">
        <v>88</v>
      </c>
      <c r="E21" s="177">
        <v>1213</v>
      </c>
      <c r="F21" s="177"/>
      <c r="G21" s="178">
        <f>E21*F21</f>
        <v>0</v>
      </c>
      <c r="O21" s="172">
        <v>2</v>
      </c>
      <c r="AA21" s="148">
        <v>1</v>
      </c>
      <c r="AB21" s="148">
        <v>1</v>
      </c>
      <c r="AC21" s="148">
        <v>1</v>
      </c>
      <c r="AZ21" s="148">
        <v>1</v>
      </c>
      <c r="BA21" s="148">
        <f>IF(AZ21=1,G21,0)</f>
        <v>0</v>
      </c>
      <c r="BB21" s="148">
        <f>IF(AZ21=2,G21,0)</f>
        <v>0</v>
      </c>
      <c r="BC21" s="148">
        <f>IF(AZ21=3,G21,0)</f>
        <v>0</v>
      </c>
      <c r="BD21" s="148">
        <f>IF(AZ21=4,G21,0)</f>
        <v>0</v>
      </c>
      <c r="BE21" s="148">
        <f>IF(AZ21=5,G21,0)</f>
        <v>0</v>
      </c>
      <c r="CA21" s="172">
        <v>1</v>
      </c>
      <c r="CB21" s="172">
        <v>1</v>
      </c>
      <c r="CZ21" s="148">
        <v>0</v>
      </c>
    </row>
    <row r="22" spans="1:104" x14ac:dyDescent="0.2">
      <c r="A22" s="179"/>
      <c r="B22" s="181"/>
      <c r="C22" s="238" t="s">
        <v>75</v>
      </c>
      <c r="D22" s="239"/>
      <c r="E22" s="182">
        <v>0</v>
      </c>
      <c r="F22" s="183"/>
      <c r="G22" s="184"/>
      <c r="M22" s="180" t="s">
        <v>75</v>
      </c>
      <c r="O22" s="172"/>
    </row>
    <row r="23" spans="1:104" x14ac:dyDescent="0.2">
      <c r="A23" s="179"/>
      <c r="B23" s="181"/>
      <c r="C23" s="238" t="s">
        <v>89</v>
      </c>
      <c r="D23" s="239"/>
      <c r="E23" s="182">
        <v>1213</v>
      </c>
      <c r="F23" s="183"/>
      <c r="G23" s="184"/>
      <c r="M23" s="180" t="s">
        <v>89</v>
      </c>
      <c r="O23" s="172"/>
    </row>
    <row r="24" spans="1:104" ht="22.5" x14ac:dyDescent="0.2">
      <c r="A24" s="173">
        <v>6</v>
      </c>
      <c r="B24" s="174" t="s">
        <v>90</v>
      </c>
      <c r="C24" s="175" t="s">
        <v>91</v>
      </c>
      <c r="D24" s="176" t="s">
        <v>88</v>
      </c>
      <c r="E24" s="177">
        <v>86</v>
      </c>
      <c r="F24" s="177"/>
      <c r="G24" s="178">
        <f>E24*F24</f>
        <v>0</v>
      </c>
      <c r="O24" s="172">
        <v>2</v>
      </c>
      <c r="AA24" s="148">
        <v>1</v>
      </c>
      <c r="AB24" s="148">
        <v>1</v>
      </c>
      <c r="AC24" s="148">
        <v>1</v>
      </c>
      <c r="AZ24" s="148">
        <v>1</v>
      </c>
      <c r="BA24" s="148">
        <f>IF(AZ24=1,G24,0)</f>
        <v>0</v>
      </c>
      <c r="BB24" s="148">
        <f>IF(AZ24=2,G24,0)</f>
        <v>0</v>
      </c>
      <c r="BC24" s="148">
        <f>IF(AZ24=3,G24,0)</f>
        <v>0</v>
      </c>
      <c r="BD24" s="148">
        <f>IF(AZ24=4,G24,0)</f>
        <v>0</v>
      </c>
      <c r="BE24" s="148">
        <f>IF(AZ24=5,G24,0)</f>
        <v>0</v>
      </c>
      <c r="CA24" s="172">
        <v>1</v>
      </c>
      <c r="CB24" s="172">
        <v>1</v>
      </c>
      <c r="CZ24" s="148">
        <v>0</v>
      </c>
    </row>
    <row r="25" spans="1:104" ht="22.5" x14ac:dyDescent="0.2">
      <c r="A25" s="179"/>
      <c r="B25" s="181"/>
      <c r="C25" s="238" t="s">
        <v>92</v>
      </c>
      <c r="D25" s="239"/>
      <c r="E25" s="182">
        <v>0</v>
      </c>
      <c r="F25" s="183"/>
      <c r="G25" s="184"/>
      <c r="M25" s="180" t="s">
        <v>92</v>
      </c>
      <c r="O25" s="172"/>
    </row>
    <row r="26" spans="1:104" x14ac:dyDescent="0.2">
      <c r="A26" s="179"/>
      <c r="B26" s="181"/>
      <c r="C26" s="238" t="s">
        <v>75</v>
      </c>
      <c r="D26" s="239"/>
      <c r="E26" s="182">
        <v>0</v>
      </c>
      <c r="F26" s="183"/>
      <c r="G26" s="184"/>
      <c r="M26" s="180" t="s">
        <v>75</v>
      </c>
      <c r="O26" s="172"/>
    </row>
    <row r="27" spans="1:104" x14ac:dyDescent="0.2">
      <c r="A27" s="179"/>
      <c r="B27" s="181"/>
      <c r="C27" s="238" t="s">
        <v>93</v>
      </c>
      <c r="D27" s="239"/>
      <c r="E27" s="182">
        <v>3</v>
      </c>
      <c r="F27" s="183"/>
      <c r="G27" s="184"/>
      <c r="M27" s="180" t="s">
        <v>93</v>
      </c>
      <c r="O27" s="172"/>
    </row>
    <row r="28" spans="1:104" x14ac:dyDescent="0.2">
      <c r="A28" s="179"/>
      <c r="B28" s="181"/>
      <c r="C28" s="238" t="s">
        <v>94</v>
      </c>
      <c r="D28" s="239"/>
      <c r="E28" s="182">
        <v>83</v>
      </c>
      <c r="F28" s="183"/>
      <c r="G28" s="184"/>
      <c r="M28" s="180" t="s">
        <v>94</v>
      </c>
      <c r="O28" s="172"/>
    </row>
    <row r="29" spans="1:104" x14ac:dyDescent="0.2">
      <c r="A29" s="173">
        <v>8</v>
      </c>
      <c r="B29" s="174" t="s">
        <v>95</v>
      </c>
      <c r="C29" s="175" t="s">
        <v>96</v>
      </c>
      <c r="D29" s="176" t="s">
        <v>74</v>
      </c>
      <c r="E29" s="177">
        <v>315</v>
      </c>
      <c r="F29" s="177"/>
      <c r="G29" s="178">
        <f>E29*F29</f>
        <v>0</v>
      </c>
      <c r="O29" s="172">
        <v>2</v>
      </c>
      <c r="AA29" s="148">
        <v>1</v>
      </c>
      <c r="AB29" s="148">
        <v>1</v>
      </c>
      <c r="AC29" s="148">
        <v>1</v>
      </c>
      <c r="AZ29" s="148">
        <v>1</v>
      </c>
      <c r="BA29" s="148">
        <f>IF(AZ29=1,G29,0)</f>
        <v>0</v>
      </c>
      <c r="BB29" s="148">
        <f>IF(AZ29=2,G29,0)</f>
        <v>0</v>
      </c>
      <c r="BC29" s="148">
        <f>IF(AZ29=3,G29,0)</f>
        <v>0</v>
      </c>
      <c r="BD29" s="148">
        <f>IF(AZ29=4,G29,0)</f>
        <v>0</v>
      </c>
      <c r="BE29" s="148">
        <f>IF(AZ29=5,G29,0)</f>
        <v>0</v>
      </c>
      <c r="CA29" s="172">
        <v>1</v>
      </c>
      <c r="CB29" s="172">
        <v>1</v>
      </c>
      <c r="CZ29" s="148">
        <v>0</v>
      </c>
    </row>
    <row r="30" spans="1:104" x14ac:dyDescent="0.2">
      <c r="A30" s="179"/>
      <c r="B30" s="181"/>
      <c r="C30" s="238" t="s">
        <v>75</v>
      </c>
      <c r="D30" s="239"/>
      <c r="E30" s="182">
        <v>0</v>
      </c>
      <c r="F30" s="183"/>
      <c r="G30" s="184"/>
      <c r="M30" s="180" t="s">
        <v>75</v>
      </c>
      <c r="O30" s="172"/>
    </row>
    <row r="31" spans="1:104" x14ac:dyDescent="0.2">
      <c r="A31" s="179"/>
      <c r="B31" s="181"/>
      <c r="C31" s="238" t="s">
        <v>97</v>
      </c>
      <c r="D31" s="239"/>
      <c r="E31" s="182">
        <v>315</v>
      </c>
      <c r="F31" s="183"/>
      <c r="G31" s="184"/>
      <c r="M31" s="180" t="s">
        <v>97</v>
      </c>
      <c r="O31" s="172"/>
    </row>
    <row r="32" spans="1:104" ht="22.5" x14ac:dyDescent="0.2">
      <c r="A32" s="173">
        <v>9</v>
      </c>
      <c r="B32" s="174" t="s">
        <v>98</v>
      </c>
      <c r="C32" s="175" t="s">
        <v>99</v>
      </c>
      <c r="D32" s="176" t="s">
        <v>74</v>
      </c>
      <c r="E32" s="177">
        <v>378</v>
      </c>
      <c r="F32" s="177"/>
      <c r="G32" s="178">
        <f>E32*F32</f>
        <v>0</v>
      </c>
      <c r="O32" s="172">
        <v>2</v>
      </c>
      <c r="AA32" s="148">
        <v>1</v>
      </c>
      <c r="AB32" s="148">
        <v>1</v>
      </c>
      <c r="AC32" s="148">
        <v>1</v>
      </c>
      <c r="AZ32" s="148">
        <v>1</v>
      </c>
      <c r="BA32" s="148">
        <f>IF(AZ32=1,G32,0)</f>
        <v>0</v>
      </c>
      <c r="BB32" s="148">
        <f>IF(AZ32=2,G32,0)</f>
        <v>0</v>
      </c>
      <c r="BC32" s="148">
        <f>IF(AZ32=3,G32,0)</f>
        <v>0</v>
      </c>
      <c r="BD32" s="148">
        <f>IF(AZ32=4,G32,0)</f>
        <v>0</v>
      </c>
      <c r="BE32" s="148">
        <f>IF(AZ32=5,G32,0)</f>
        <v>0</v>
      </c>
      <c r="CA32" s="172">
        <v>1</v>
      </c>
      <c r="CB32" s="172">
        <v>1</v>
      </c>
      <c r="CZ32" s="148">
        <v>0</v>
      </c>
    </row>
    <row r="33" spans="1:104" x14ac:dyDescent="0.2">
      <c r="A33" s="179"/>
      <c r="B33" s="181"/>
      <c r="C33" s="238" t="s">
        <v>75</v>
      </c>
      <c r="D33" s="239"/>
      <c r="E33" s="182">
        <v>0</v>
      </c>
      <c r="F33" s="183"/>
      <c r="G33" s="184"/>
      <c r="M33" s="180" t="s">
        <v>75</v>
      </c>
      <c r="O33" s="172"/>
    </row>
    <row r="34" spans="1:104" x14ac:dyDescent="0.2">
      <c r="A34" s="179"/>
      <c r="B34" s="181"/>
      <c r="C34" s="238" t="s">
        <v>79</v>
      </c>
      <c r="D34" s="239"/>
      <c r="E34" s="182">
        <v>378</v>
      </c>
      <c r="F34" s="183"/>
      <c r="G34" s="184"/>
      <c r="M34" s="180" t="s">
        <v>79</v>
      </c>
      <c r="O34" s="172"/>
    </row>
    <row r="35" spans="1:104" x14ac:dyDescent="0.2">
      <c r="A35" s="173">
        <v>10</v>
      </c>
      <c r="B35" s="174" t="s">
        <v>100</v>
      </c>
      <c r="C35" s="175" t="s">
        <v>101</v>
      </c>
      <c r="D35" s="176" t="s">
        <v>74</v>
      </c>
      <c r="E35" s="177">
        <v>315</v>
      </c>
      <c r="F35" s="177"/>
      <c r="G35" s="178">
        <f>E35*F35</f>
        <v>0</v>
      </c>
      <c r="O35" s="172">
        <v>2</v>
      </c>
      <c r="AA35" s="148">
        <v>1</v>
      </c>
      <c r="AB35" s="148">
        <v>1</v>
      </c>
      <c r="AC35" s="148">
        <v>1</v>
      </c>
      <c r="AZ35" s="148">
        <v>1</v>
      </c>
      <c r="BA35" s="148">
        <f>IF(AZ35=1,G35,0)</f>
        <v>0</v>
      </c>
      <c r="BB35" s="148">
        <f>IF(AZ35=2,G35,0)</f>
        <v>0</v>
      </c>
      <c r="BC35" s="148">
        <f>IF(AZ35=3,G35,0)</f>
        <v>0</v>
      </c>
      <c r="BD35" s="148">
        <f>IF(AZ35=4,G35,0)</f>
        <v>0</v>
      </c>
      <c r="BE35" s="148">
        <f>IF(AZ35=5,G35,0)</f>
        <v>0</v>
      </c>
      <c r="CA35" s="172">
        <v>1</v>
      </c>
      <c r="CB35" s="172">
        <v>1</v>
      </c>
      <c r="CZ35" s="148">
        <v>0</v>
      </c>
    </row>
    <row r="36" spans="1:104" x14ac:dyDescent="0.2">
      <c r="A36" s="179"/>
      <c r="B36" s="181"/>
      <c r="C36" s="238" t="s">
        <v>75</v>
      </c>
      <c r="D36" s="239"/>
      <c r="E36" s="182">
        <v>0</v>
      </c>
      <c r="F36" s="183"/>
      <c r="G36" s="184"/>
      <c r="M36" s="180" t="s">
        <v>75</v>
      </c>
      <c r="O36" s="172"/>
    </row>
    <row r="37" spans="1:104" x14ac:dyDescent="0.2">
      <c r="A37" s="179"/>
      <c r="B37" s="181"/>
      <c r="C37" s="238" t="s">
        <v>97</v>
      </c>
      <c r="D37" s="239"/>
      <c r="E37" s="182">
        <v>315</v>
      </c>
      <c r="F37" s="183"/>
      <c r="G37" s="184"/>
      <c r="M37" s="180" t="s">
        <v>97</v>
      </c>
      <c r="O37" s="172"/>
    </row>
    <row r="38" spans="1:104" ht="22.5" x14ac:dyDescent="0.2">
      <c r="A38" s="173">
        <v>11</v>
      </c>
      <c r="B38" s="174" t="s">
        <v>102</v>
      </c>
      <c r="C38" s="175" t="s">
        <v>103</v>
      </c>
      <c r="D38" s="176" t="s">
        <v>88</v>
      </c>
      <c r="E38" s="177">
        <v>1213</v>
      </c>
      <c r="F38" s="177"/>
      <c r="G38" s="178">
        <f>E38*F38</f>
        <v>0</v>
      </c>
      <c r="O38" s="172">
        <v>2</v>
      </c>
      <c r="AA38" s="148">
        <v>1</v>
      </c>
      <c r="AB38" s="148">
        <v>1</v>
      </c>
      <c r="AC38" s="148">
        <v>1</v>
      </c>
      <c r="AZ38" s="148">
        <v>1</v>
      </c>
      <c r="BA38" s="148">
        <f>IF(AZ38=1,G38,0)</f>
        <v>0</v>
      </c>
      <c r="BB38" s="148">
        <f>IF(AZ38=2,G38,0)</f>
        <v>0</v>
      </c>
      <c r="BC38" s="148">
        <f>IF(AZ38=3,G38,0)</f>
        <v>0</v>
      </c>
      <c r="BD38" s="148">
        <f>IF(AZ38=4,G38,0)</f>
        <v>0</v>
      </c>
      <c r="BE38" s="148">
        <f>IF(AZ38=5,G38,0)</f>
        <v>0</v>
      </c>
      <c r="CA38" s="172">
        <v>1</v>
      </c>
      <c r="CB38" s="172">
        <v>1</v>
      </c>
      <c r="CZ38" s="148">
        <v>0</v>
      </c>
    </row>
    <row r="39" spans="1:104" x14ac:dyDescent="0.2">
      <c r="A39" s="179"/>
      <c r="B39" s="181"/>
      <c r="C39" s="238" t="s">
        <v>75</v>
      </c>
      <c r="D39" s="239"/>
      <c r="E39" s="182">
        <v>0</v>
      </c>
      <c r="F39" s="183"/>
      <c r="G39" s="184"/>
      <c r="M39" s="180" t="s">
        <v>75</v>
      </c>
      <c r="O39" s="172"/>
    </row>
    <row r="40" spans="1:104" x14ac:dyDescent="0.2">
      <c r="A40" s="179"/>
      <c r="B40" s="181"/>
      <c r="C40" s="238" t="s">
        <v>104</v>
      </c>
      <c r="D40" s="239"/>
      <c r="E40" s="182">
        <v>1213</v>
      </c>
      <c r="F40" s="183"/>
      <c r="G40" s="184"/>
      <c r="M40" s="180" t="s">
        <v>104</v>
      </c>
      <c r="O40" s="172"/>
    </row>
    <row r="41" spans="1:104" ht="22.5" x14ac:dyDescent="0.2">
      <c r="A41" s="173">
        <v>12</v>
      </c>
      <c r="B41" s="174" t="s">
        <v>105</v>
      </c>
      <c r="C41" s="175" t="s">
        <v>106</v>
      </c>
      <c r="D41" s="176" t="s">
        <v>88</v>
      </c>
      <c r="E41" s="177">
        <v>86</v>
      </c>
      <c r="F41" s="177"/>
      <c r="G41" s="178">
        <f>E41*F41</f>
        <v>0</v>
      </c>
      <c r="O41" s="172">
        <v>2</v>
      </c>
      <c r="AA41" s="148">
        <v>1</v>
      </c>
      <c r="AB41" s="148">
        <v>1</v>
      </c>
      <c r="AC41" s="148">
        <v>1</v>
      </c>
      <c r="AZ41" s="148">
        <v>1</v>
      </c>
      <c r="BA41" s="148">
        <f>IF(AZ41=1,G41,0)</f>
        <v>0</v>
      </c>
      <c r="BB41" s="148">
        <f>IF(AZ41=2,G41,0)</f>
        <v>0</v>
      </c>
      <c r="BC41" s="148">
        <f>IF(AZ41=3,G41,0)</f>
        <v>0</v>
      </c>
      <c r="BD41" s="148">
        <f>IF(AZ41=4,G41,0)</f>
        <v>0</v>
      </c>
      <c r="BE41" s="148">
        <f>IF(AZ41=5,G41,0)</f>
        <v>0</v>
      </c>
      <c r="CA41" s="172">
        <v>1</v>
      </c>
      <c r="CB41" s="172">
        <v>1</v>
      </c>
      <c r="CZ41" s="148">
        <v>0</v>
      </c>
    </row>
    <row r="42" spans="1:104" x14ac:dyDescent="0.2">
      <c r="A42" s="179"/>
      <c r="B42" s="181"/>
      <c r="C42" s="238" t="s">
        <v>75</v>
      </c>
      <c r="D42" s="239"/>
      <c r="E42" s="182">
        <v>0</v>
      </c>
      <c r="F42" s="183"/>
      <c r="G42" s="184"/>
      <c r="M42" s="180" t="s">
        <v>75</v>
      </c>
      <c r="O42" s="172"/>
    </row>
    <row r="43" spans="1:104" x14ac:dyDescent="0.2">
      <c r="A43" s="179"/>
      <c r="B43" s="181"/>
      <c r="C43" s="238" t="s">
        <v>107</v>
      </c>
      <c r="D43" s="239"/>
      <c r="E43" s="182">
        <v>3</v>
      </c>
      <c r="F43" s="183"/>
      <c r="G43" s="184"/>
      <c r="M43" s="180" t="s">
        <v>107</v>
      </c>
      <c r="O43" s="172"/>
    </row>
    <row r="44" spans="1:104" x14ac:dyDescent="0.2">
      <c r="A44" s="179"/>
      <c r="B44" s="181"/>
      <c r="C44" s="238" t="s">
        <v>108</v>
      </c>
      <c r="D44" s="239"/>
      <c r="E44" s="182">
        <v>83</v>
      </c>
      <c r="F44" s="183"/>
      <c r="G44" s="184"/>
      <c r="M44" s="180" t="s">
        <v>108</v>
      </c>
      <c r="O44" s="172"/>
    </row>
    <row r="45" spans="1:104" x14ac:dyDescent="0.2">
      <c r="A45" s="173">
        <v>15</v>
      </c>
      <c r="B45" s="174" t="s">
        <v>109</v>
      </c>
      <c r="C45" s="175" t="s">
        <v>110</v>
      </c>
      <c r="D45" s="176" t="s">
        <v>88</v>
      </c>
      <c r="E45" s="177">
        <v>86</v>
      </c>
      <c r="F45" s="177"/>
      <c r="G45" s="178">
        <f>E45*F45</f>
        <v>0</v>
      </c>
      <c r="O45" s="172">
        <v>2</v>
      </c>
      <c r="AA45" s="148">
        <v>1</v>
      </c>
      <c r="AB45" s="148">
        <v>1</v>
      </c>
      <c r="AC45" s="148">
        <v>1</v>
      </c>
      <c r="AZ45" s="148">
        <v>1</v>
      </c>
      <c r="BA45" s="148">
        <f>IF(AZ45=1,G45,0)</f>
        <v>0</v>
      </c>
      <c r="BB45" s="148">
        <f>IF(AZ45=2,G45,0)</f>
        <v>0</v>
      </c>
      <c r="BC45" s="148">
        <f>IF(AZ45=3,G45,0)</f>
        <v>0</v>
      </c>
      <c r="BD45" s="148">
        <f>IF(AZ45=4,G45,0)</f>
        <v>0</v>
      </c>
      <c r="BE45" s="148">
        <f>IF(AZ45=5,G45,0)</f>
        <v>0</v>
      </c>
      <c r="CA45" s="172">
        <v>1</v>
      </c>
      <c r="CB45" s="172">
        <v>1</v>
      </c>
      <c r="CZ45" s="148">
        <v>0</v>
      </c>
    </row>
    <row r="46" spans="1:104" x14ac:dyDescent="0.2">
      <c r="A46" s="179"/>
      <c r="B46" s="181"/>
      <c r="C46" s="238" t="s">
        <v>75</v>
      </c>
      <c r="D46" s="239"/>
      <c r="E46" s="182">
        <v>0</v>
      </c>
      <c r="F46" s="183"/>
      <c r="G46" s="184"/>
      <c r="M46" s="180" t="s">
        <v>75</v>
      </c>
      <c r="O46" s="172"/>
    </row>
    <row r="47" spans="1:104" x14ac:dyDescent="0.2">
      <c r="A47" s="179"/>
      <c r="B47" s="181"/>
      <c r="C47" s="238" t="s">
        <v>107</v>
      </c>
      <c r="D47" s="239"/>
      <c r="E47" s="182">
        <v>3</v>
      </c>
      <c r="F47" s="183"/>
      <c r="G47" s="184"/>
      <c r="M47" s="180" t="s">
        <v>107</v>
      </c>
      <c r="O47" s="172"/>
    </row>
    <row r="48" spans="1:104" x14ac:dyDescent="0.2">
      <c r="A48" s="179"/>
      <c r="B48" s="181"/>
      <c r="C48" s="238" t="s">
        <v>108</v>
      </c>
      <c r="D48" s="239"/>
      <c r="E48" s="182">
        <v>83</v>
      </c>
      <c r="F48" s="183"/>
      <c r="G48" s="184"/>
      <c r="M48" s="180" t="s">
        <v>108</v>
      </c>
      <c r="O48" s="172"/>
    </row>
    <row r="49" spans="1:104" ht="22.5" x14ac:dyDescent="0.2">
      <c r="A49" s="173">
        <v>17</v>
      </c>
      <c r="B49" s="174" t="s">
        <v>111</v>
      </c>
      <c r="C49" s="175" t="s">
        <v>112</v>
      </c>
      <c r="D49" s="176" t="s">
        <v>88</v>
      </c>
      <c r="E49" s="177">
        <v>86</v>
      </c>
      <c r="F49" s="177"/>
      <c r="G49" s="178">
        <f>E49*F49</f>
        <v>0</v>
      </c>
      <c r="O49" s="172">
        <v>2</v>
      </c>
      <c r="AA49" s="148">
        <v>1</v>
      </c>
      <c r="AB49" s="148">
        <v>1</v>
      </c>
      <c r="AC49" s="148">
        <v>1</v>
      </c>
      <c r="AZ49" s="148">
        <v>1</v>
      </c>
      <c r="BA49" s="148">
        <f>IF(AZ49=1,G49,0)</f>
        <v>0</v>
      </c>
      <c r="BB49" s="148">
        <f>IF(AZ49=2,G49,0)</f>
        <v>0</v>
      </c>
      <c r="BC49" s="148">
        <f>IF(AZ49=3,G49,0)</f>
        <v>0</v>
      </c>
      <c r="BD49" s="148">
        <f>IF(AZ49=4,G49,0)</f>
        <v>0</v>
      </c>
      <c r="BE49" s="148">
        <f>IF(AZ49=5,G49,0)</f>
        <v>0</v>
      </c>
      <c r="CA49" s="172">
        <v>1</v>
      </c>
      <c r="CB49" s="172">
        <v>1</v>
      </c>
      <c r="CZ49" s="148">
        <v>1E-3</v>
      </c>
    </row>
    <row r="50" spans="1:104" x14ac:dyDescent="0.2">
      <c r="A50" s="179"/>
      <c r="B50" s="181"/>
      <c r="C50" s="238" t="s">
        <v>75</v>
      </c>
      <c r="D50" s="239"/>
      <c r="E50" s="182">
        <v>0</v>
      </c>
      <c r="F50" s="183"/>
      <c r="G50" s="184"/>
      <c r="M50" s="180" t="s">
        <v>75</v>
      </c>
      <c r="O50" s="172"/>
    </row>
    <row r="51" spans="1:104" x14ac:dyDescent="0.2">
      <c r="A51" s="179"/>
      <c r="B51" s="181"/>
      <c r="C51" s="238" t="s">
        <v>107</v>
      </c>
      <c r="D51" s="239"/>
      <c r="E51" s="182">
        <v>3</v>
      </c>
      <c r="F51" s="183"/>
      <c r="G51" s="184"/>
      <c r="M51" s="180" t="s">
        <v>107</v>
      </c>
      <c r="O51" s="172"/>
    </row>
    <row r="52" spans="1:104" x14ac:dyDescent="0.2">
      <c r="A52" s="179"/>
      <c r="B52" s="181"/>
      <c r="C52" s="238" t="s">
        <v>108</v>
      </c>
      <c r="D52" s="239"/>
      <c r="E52" s="182">
        <v>83</v>
      </c>
      <c r="F52" s="183"/>
      <c r="G52" s="184"/>
      <c r="M52" s="180" t="s">
        <v>108</v>
      </c>
      <c r="O52" s="172"/>
    </row>
    <row r="53" spans="1:104" x14ac:dyDescent="0.2">
      <c r="A53" s="173">
        <v>18</v>
      </c>
      <c r="B53" s="174" t="s">
        <v>113</v>
      </c>
      <c r="C53" s="175" t="s">
        <v>114</v>
      </c>
      <c r="D53" s="176" t="s">
        <v>74</v>
      </c>
      <c r="E53" s="177">
        <v>693</v>
      </c>
      <c r="F53" s="177"/>
      <c r="G53" s="178">
        <f>E53*F53</f>
        <v>0</v>
      </c>
      <c r="O53" s="172">
        <v>2</v>
      </c>
      <c r="AA53" s="148">
        <v>1</v>
      </c>
      <c r="AB53" s="148">
        <v>1</v>
      </c>
      <c r="AC53" s="148">
        <v>1</v>
      </c>
      <c r="AZ53" s="148">
        <v>1</v>
      </c>
      <c r="BA53" s="148">
        <f>IF(AZ53=1,G53,0)</f>
        <v>0</v>
      </c>
      <c r="BB53" s="148">
        <f>IF(AZ53=2,G53,0)</f>
        <v>0</v>
      </c>
      <c r="BC53" s="148">
        <f>IF(AZ53=3,G53,0)</f>
        <v>0</v>
      </c>
      <c r="BD53" s="148">
        <f>IF(AZ53=4,G53,0)</f>
        <v>0</v>
      </c>
      <c r="BE53" s="148">
        <f>IF(AZ53=5,G53,0)</f>
        <v>0</v>
      </c>
      <c r="CA53" s="172">
        <v>1</v>
      </c>
      <c r="CB53" s="172">
        <v>1</v>
      </c>
      <c r="CZ53" s="148">
        <v>0</v>
      </c>
    </row>
    <row r="54" spans="1:104" x14ac:dyDescent="0.2">
      <c r="A54" s="179"/>
      <c r="B54" s="181"/>
      <c r="C54" s="238" t="s">
        <v>75</v>
      </c>
      <c r="D54" s="239"/>
      <c r="E54" s="182">
        <v>0</v>
      </c>
      <c r="F54" s="183"/>
      <c r="G54" s="184"/>
      <c r="M54" s="180" t="s">
        <v>75</v>
      </c>
      <c r="O54" s="172"/>
    </row>
    <row r="55" spans="1:104" x14ac:dyDescent="0.2">
      <c r="A55" s="179"/>
      <c r="B55" s="181"/>
      <c r="C55" s="238" t="s">
        <v>79</v>
      </c>
      <c r="D55" s="239"/>
      <c r="E55" s="182">
        <v>378</v>
      </c>
      <c r="F55" s="183"/>
      <c r="G55" s="184"/>
      <c r="M55" s="180" t="s">
        <v>79</v>
      </c>
      <c r="O55" s="172"/>
    </row>
    <row r="56" spans="1:104" x14ac:dyDescent="0.2">
      <c r="A56" s="179"/>
      <c r="B56" s="181"/>
      <c r="C56" s="238" t="s">
        <v>97</v>
      </c>
      <c r="D56" s="239"/>
      <c r="E56" s="182">
        <v>315</v>
      </c>
      <c r="F56" s="183"/>
      <c r="G56" s="184"/>
      <c r="M56" s="180" t="s">
        <v>97</v>
      </c>
      <c r="O56" s="172"/>
    </row>
    <row r="57" spans="1:104" ht="22.5" x14ac:dyDescent="0.2">
      <c r="A57" s="173">
        <v>19</v>
      </c>
      <c r="B57" s="174" t="s">
        <v>115</v>
      </c>
      <c r="C57" s="175" t="s">
        <v>116</v>
      </c>
      <c r="D57" s="176" t="s">
        <v>74</v>
      </c>
      <c r="E57" s="177">
        <v>317.36</v>
      </c>
      <c r="F57" s="177"/>
      <c r="G57" s="178">
        <f>E57*F57</f>
        <v>0</v>
      </c>
      <c r="O57" s="172">
        <v>2</v>
      </c>
      <c r="AA57" s="148">
        <v>1</v>
      </c>
      <c r="AB57" s="148">
        <v>1</v>
      </c>
      <c r="AC57" s="148">
        <v>1</v>
      </c>
      <c r="AZ57" s="148">
        <v>1</v>
      </c>
      <c r="BA57" s="148">
        <f>IF(AZ57=1,G57,0)</f>
        <v>0</v>
      </c>
      <c r="BB57" s="148">
        <f>IF(AZ57=2,G57,0)</f>
        <v>0</v>
      </c>
      <c r="BC57" s="148">
        <f>IF(AZ57=3,G57,0)</f>
        <v>0</v>
      </c>
      <c r="BD57" s="148">
        <f>IF(AZ57=4,G57,0)</f>
        <v>0</v>
      </c>
      <c r="BE57" s="148">
        <f>IF(AZ57=5,G57,0)</f>
        <v>0</v>
      </c>
      <c r="CA57" s="172">
        <v>1</v>
      </c>
      <c r="CB57" s="172">
        <v>1</v>
      </c>
      <c r="CZ57" s="148">
        <v>0</v>
      </c>
    </row>
    <row r="58" spans="1:104" x14ac:dyDescent="0.2">
      <c r="A58" s="179"/>
      <c r="B58" s="181"/>
      <c r="C58" s="238" t="s">
        <v>117</v>
      </c>
      <c r="D58" s="239"/>
      <c r="E58" s="182">
        <v>2.355</v>
      </c>
      <c r="F58" s="183"/>
      <c r="G58" s="184"/>
      <c r="M58" s="180" t="s">
        <v>117</v>
      </c>
      <c r="O58" s="172"/>
    </row>
    <row r="59" spans="1:104" x14ac:dyDescent="0.2">
      <c r="A59" s="179"/>
      <c r="B59" s="181"/>
      <c r="C59" s="238" t="s">
        <v>97</v>
      </c>
      <c r="D59" s="239"/>
      <c r="E59" s="182">
        <v>315</v>
      </c>
      <c r="F59" s="183"/>
      <c r="G59" s="184"/>
      <c r="M59" s="180" t="s">
        <v>97</v>
      </c>
      <c r="O59" s="172"/>
    </row>
    <row r="60" spans="1:104" x14ac:dyDescent="0.2">
      <c r="A60" s="173">
        <v>20</v>
      </c>
      <c r="B60" s="174" t="s">
        <v>118</v>
      </c>
      <c r="C60" s="175" t="s">
        <v>119</v>
      </c>
      <c r="D60" s="176" t="s">
        <v>74</v>
      </c>
      <c r="E60" s="177">
        <v>378</v>
      </c>
      <c r="F60" s="177"/>
      <c r="G60" s="178">
        <f>E60*F60</f>
        <v>0</v>
      </c>
      <c r="O60" s="172">
        <v>2</v>
      </c>
      <c r="AA60" s="148">
        <v>1</v>
      </c>
      <c r="AB60" s="148">
        <v>1</v>
      </c>
      <c r="AC60" s="148">
        <v>1</v>
      </c>
      <c r="AZ60" s="148">
        <v>1</v>
      </c>
      <c r="BA60" s="148">
        <f>IF(AZ60=1,G60,0)</f>
        <v>0</v>
      </c>
      <c r="BB60" s="148">
        <f>IF(AZ60=2,G60,0)</f>
        <v>0</v>
      </c>
      <c r="BC60" s="148">
        <f>IF(AZ60=3,G60,0)</f>
        <v>0</v>
      </c>
      <c r="BD60" s="148">
        <f>IF(AZ60=4,G60,0)</f>
        <v>0</v>
      </c>
      <c r="BE60" s="148">
        <f>IF(AZ60=5,G60,0)</f>
        <v>0</v>
      </c>
      <c r="CA60" s="172">
        <v>1</v>
      </c>
      <c r="CB60" s="172">
        <v>1</v>
      </c>
      <c r="CZ60" s="148">
        <v>0</v>
      </c>
    </row>
    <row r="61" spans="1:104" x14ac:dyDescent="0.2">
      <c r="A61" s="179"/>
      <c r="B61" s="181"/>
      <c r="C61" s="238" t="s">
        <v>75</v>
      </c>
      <c r="D61" s="239"/>
      <c r="E61" s="182">
        <v>0</v>
      </c>
      <c r="F61" s="183"/>
      <c r="G61" s="184"/>
      <c r="M61" s="180" t="s">
        <v>75</v>
      </c>
      <c r="O61" s="172"/>
    </row>
    <row r="62" spans="1:104" x14ac:dyDescent="0.2">
      <c r="A62" s="179"/>
      <c r="B62" s="181"/>
      <c r="C62" s="238" t="s">
        <v>79</v>
      </c>
      <c r="D62" s="239"/>
      <c r="E62" s="182">
        <v>378</v>
      </c>
      <c r="F62" s="183"/>
      <c r="G62" s="184"/>
      <c r="M62" s="180" t="s">
        <v>79</v>
      </c>
      <c r="O62" s="172"/>
    </row>
    <row r="63" spans="1:104" x14ac:dyDescent="0.2">
      <c r="A63" s="173">
        <v>21</v>
      </c>
      <c r="B63" s="174" t="s">
        <v>120</v>
      </c>
      <c r="C63" s="175" t="s">
        <v>121</v>
      </c>
      <c r="D63" s="176" t="s">
        <v>122</v>
      </c>
      <c r="E63" s="177">
        <v>16.43</v>
      </c>
      <c r="F63" s="177"/>
      <c r="G63" s="178">
        <f>E63*F63</f>
        <v>0</v>
      </c>
      <c r="O63" s="172">
        <v>2</v>
      </c>
      <c r="AA63" s="148">
        <v>1</v>
      </c>
      <c r="AB63" s="148">
        <v>1</v>
      </c>
      <c r="AC63" s="148">
        <v>1</v>
      </c>
      <c r="AZ63" s="148">
        <v>1</v>
      </c>
      <c r="BA63" s="148">
        <f>IF(AZ63=1,G63,0)</f>
        <v>0</v>
      </c>
      <c r="BB63" s="148">
        <f>IF(AZ63=2,G63,0)</f>
        <v>0</v>
      </c>
      <c r="BC63" s="148">
        <f>IF(AZ63=3,G63,0)</f>
        <v>0</v>
      </c>
      <c r="BD63" s="148">
        <f>IF(AZ63=4,G63,0)</f>
        <v>0</v>
      </c>
      <c r="BE63" s="148">
        <f>IF(AZ63=5,G63,0)</f>
        <v>0</v>
      </c>
      <c r="CA63" s="172">
        <v>1</v>
      </c>
      <c r="CB63" s="172">
        <v>1</v>
      </c>
      <c r="CZ63" s="148">
        <v>0</v>
      </c>
    </row>
    <row r="64" spans="1:104" x14ac:dyDescent="0.2">
      <c r="A64" s="179"/>
      <c r="B64" s="181"/>
      <c r="C64" s="238" t="s">
        <v>75</v>
      </c>
      <c r="D64" s="239"/>
      <c r="E64" s="182">
        <v>0</v>
      </c>
      <c r="F64" s="183"/>
      <c r="G64" s="184"/>
      <c r="M64" s="180" t="s">
        <v>75</v>
      </c>
      <c r="O64" s="172"/>
    </row>
    <row r="65" spans="1:104" x14ac:dyDescent="0.2">
      <c r="A65" s="179"/>
      <c r="B65" s="181"/>
      <c r="C65" s="238" t="s">
        <v>123</v>
      </c>
      <c r="D65" s="239"/>
      <c r="E65" s="182">
        <v>4.3</v>
      </c>
      <c r="F65" s="183"/>
      <c r="G65" s="184"/>
      <c r="M65" s="180" t="s">
        <v>123</v>
      </c>
      <c r="O65" s="172"/>
    </row>
    <row r="66" spans="1:104" x14ac:dyDescent="0.2">
      <c r="A66" s="179"/>
      <c r="B66" s="181"/>
      <c r="C66" s="238" t="s">
        <v>124</v>
      </c>
      <c r="D66" s="239"/>
      <c r="E66" s="182">
        <v>12.13</v>
      </c>
      <c r="F66" s="183"/>
      <c r="G66" s="184"/>
      <c r="M66" s="180" t="s">
        <v>124</v>
      </c>
      <c r="O66" s="172"/>
    </row>
    <row r="67" spans="1:104" x14ac:dyDescent="0.2">
      <c r="A67" s="173">
        <v>22</v>
      </c>
      <c r="B67" s="174" t="s">
        <v>125</v>
      </c>
      <c r="C67" s="175" t="s">
        <v>126</v>
      </c>
      <c r="D67" s="176" t="s">
        <v>122</v>
      </c>
      <c r="E67" s="177">
        <v>3.78</v>
      </c>
      <c r="F67" s="177"/>
      <c r="G67" s="178">
        <f>E67*F67</f>
        <v>0</v>
      </c>
      <c r="O67" s="172">
        <v>2</v>
      </c>
      <c r="AA67" s="148">
        <v>1</v>
      </c>
      <c r="AB67" s="148">
        <v>1</v>
      </c>
      <c r="AC67" s="148">
        <v>1</v>
      </c>
      <c r="AZ67" s="148">
        <v>1</v>
      </c>
      <c r="BA67" s="148">
        <f>IF(AZ67=1,G67,0)</f>
        <v>0</v>
      </c>
      <c r="BB67" s="148">
        <f>IF(AZ67=2,G67,0)</f>
        <v>0</v>
      </c>
      <c r="BC67" s="148">
        <f>IF(AZ67=3,G67,0)</f>
        <v>0</v>
      </c>
      <c r="BD67" s="148">
        <f>IF(AZ67=4,G67,0)</f>
        <v>0</v>
      </c>
      <c r="BE67" s="148">
        <f>IF(AZ67=5,G67,0)</f>
        <v>0</v>
      </c>
      <c r="CA67" s="172">
        <v>1</v>
      </c>
      <c r="CB67" s="172">
        <v>1</v>
      </c>
      <c r="CZ67" s="148">
        <v>0</v>
      </c>
    </row>
    <row r="68" spans="1:104" x14ac:dyDescent="0.2">
      <c r="A68" s="179"/>
      <c r="B68" s="181"/>
      <c r="C68" s="238" t="s">
        <v>75</v>
      </c>
      <c r="D68" s="239"/>
      <c r="E68" s="182">
        <v>0</v>
      </c>
      <c r="F68" s="183"/>
      <c r="G68" s="184"/>
      <c r="M68" s="180" t="s">
        <v>75</v>
      </c>
      <c r="O68" s="172"/>
    </row>
    <row r="69" spans="1:104" x14ac:dyDescent="0.2">
      <c r="A69" s="179"/>
      <c r="B69" s="181"/>
      <c r="C69" s="238" t="s">
        <v>127</v>
      </c>
      <c r="D69" s="239"/>
      <c r="E69" s="182">
        <v>3.78</v>
      </c>
      <c r="F69" s="183"/>
      <c r="G69" s="184"/>
      <c r="M69" s="180" t="s">
        <v>127</v>
      </c>
      <c r="O69" s="172"/>
    </row>
    <row r="70" spans="1:104" x14ac:dyDescent="0.2">
      <c r="A70" s="173">
        <v>23</v>
      </c>
      <c r="B70" s="174" t="s">
        <v>128</v>
      </c>
      <c r="C70" s="175" t="s">
        <v>129</v>
      </c>
      <c r="D70" s="176" t="s">
        <v>74</v>
      </c>
      <c r="E70" s="177">
        <v>315</v>
      </c>
      <c r="F70" s="177"/>
      <c r="G70" s="178">
        <f>E70*F70</f>
        <v>0</v>
      </c>
      <c r="O70" s="172">
        <v>2</v>
      </c>
      <c r="AA70" s="148">
        <v>1</v>
      </c>
      <c r="AB70" s="148">
        <v>1</v>
      </c>
      <c r="AC70" s="148">
        <v>1</v>
      </c>
      <c r="AZ70" s="148">
        <v>1</v>
      </c>
      <c r="BA70" s="148">
        <f>IF(AZ70=1,G70,0)</f>
        <v>0</v>
      </c>
      <c r="BB70" s="148">
        <f>IF(AZ70=2,G70,0)</f>
        <v>0</v>
      </c>
      <c r="BC70" s="148">
        <f>IF(AZ70=3,G70,0)</f>
        <v>0</v>
      </c>
      <c r="BD70" s="148">
        <f>IF(AZ70=4,G70,0)</f>
        <v>0</v>
      </c>
      <c r="BE70" s="148">
        <f>IF(AZ70=5,G70,0)</f>
        <v>0</v>
      </c>
      <c r="CA70" s="172">
        <v>1</v>
      </c>
      <c r="CB70" s="172">
        <v>1</v>
      </c>
      <c r="CZ70" s="148">
        <v>0</v>
      </c>
    </row>
    <row r="71" spans="1:104" x14ac:dyDescent="0.2">
      <c r="A71" s="179"/>
      <c r="B71" s="181"/>
      <c r="C71" s="238" t="s">
        <v>75</v>
      </c>
      <c r="D71" s="239"/>
      <c r="E71" s="182">
        <v>0</v>
      </c>
      <c r="F71" s="183"/>
      <c r="G71" s="184"/>
      <c r="M71" s="180" t="s">
        <v>75</v>
      </c>
      <c r="O71" s="172"/>
    </row>
    <row r="72" spans="1:104" x14ac:dyDescent="0.2">
      <c r="A72" s="179"/>
      <c r="B72" s="181"/>
      <c r="C72" s="238" t="s">
        <v>130</v>
      </c>
      <c r="D72" s="239"/>
      <c r="E72" s="182">
        <v>315</v>
      </c>
      <c r="F72" s="183"/>
      <c r="G72" s="184"/>
      <c r="M72" s="180" t="s">
        <v>130</v>
      </c>
      <c r="O72" s="172"/>
    </row>
    <row r="73" spans="1:104" x14ac:dyDescent="0.2">
      <c r="A73" s="173">
        <v>24</v>
      </c>
      <c r="B73" s="174" t="s">
        <v>131</v>
      </c>
      <c r="C73" s="175" t="s">
        <v>132</v>
      </c>
      <c r="D73" s="176" t="s">
        <v>122</v>
      </c>
      <c r="E73" s="177">
        <v>20.21</v>
      </c>
      <c r="F73" s="177"/>
      <c r="G73" s="178">
        <f>E73*F73</f>
        <v>0</v>
      </c>
      <c r="O73" s="172">
        <v>2</v>
      </c>
      <c r="AA73" s="148">
        <v>1</v>
      </c>
      <c r="AB73" s="148">
        <v>1</v>
      </c>
      <c r="AC73" s="148">
        <v>1</v>
      </c>
      <c r="AZ73" s="148">
        <v>1</v>
      </c>
      <c r="BA73" s="148">
        <f>IF(AZ73=1,G73,0)</f>
        <v>0</v>
      </c>
      <c r="BB73" s="148">
        <f>IF(AZ73=2,G73,0)</f>
        <v>0</v>
      </c>
      <c r="BC73" s="148">
        <f>IF(AZ73=3,G73,0)</f>
        <v>0</v>
      </c>
      <c r="BD73" s="148">
        <f>IF(AZ73=4,G73,0)</f>
        <v>0</v>
      </c>
      <c r="BE73" s="148">
        <f>IF(AZ73=5,G73,0)</f>
        <v>0</v>
      </c>
      <c r="CA73" s="172">
        <v>1</v>
      </c>
      <c r="CB73" s="172">
        <v>1</v>
      </c>
      <c r="CZ73" s="148">
        <v>0</v>
      </c>
    </row>
    <row r="74" spans="1:104" x14ac:dyDescent="0.2">
      <c r="A74" s="179"/>
      <c r="B74" s="181"/>
      <c r="C74" s="238" t="s">
        <v>205</v>
      </c>
      <c r="D74" s="239"/>
      <c r="E74" s="182">
        <v>20.21</v>
      </c>
      <c r="F74" s="183"/>
      <c r="G74" s="184"/>
      <c r="M74" s="180" t="s">
        <v>133</v>
      </c>
      <c r="O74" s="172"/>
    </row>
    <row r="75" spans="1:104" ht="22.5" x14ac:dyDescent="0.2">
      <c r="A75" s="207">
        <v>27</v>
      </c>
      <c r="B75" s="208" t="s">
        <v>134</v>
      </c>
      <c r="C75" s="209" t="s">
        <v>206</v>
      </c>
      <c r="D75" s="210" t="s">
        <v>74</v>
      </c>
      <c r="E75" s="211">
        <v>378</v>
      </c>
      <c r="F75" s="211"/>
      <c r="G75" s="212">
        <f>E75*F75</f>
        <v>0</v>
      </c>
      <c r="O75" s="172">
        <v>2</v>
      </c>
      <c r="AA75" s="148">
        <v>12</v>
      </c>
      <c r="AB75" s="148">
        <v>0</v>
      </c>
      <c r="AC75" s="148">
        <v>52</v>
      </c>
      <c r="AZ75" s="148">
        <v>1</v>
      </c>
      <c r="BA75" s="148">
        <f>IF(AZ75=1,G75,0)</f>
        <v>0</v>
      </c>
      <c r="BB75" s="148">
        <f>IF(AZ75=2,G75,0)</f>
        <v>0</v>
      </c>
      <c r="BC75" s="148">
        <f>IF(AZ75=3,G75,0)</f>
        <v>0</v>
      </c>
      <c r="BD75" s="148">
        <f>IF(AZ75=4,G75,0)</f>
        <v>0</v>
      </c>
      <c r="BE75" s="148">
        <f>IF(AZ75=5,G75,0)</f>
        <v>0</v>
      </c>
      <c r="CA75" s="172">
        <v>12</v>
      </c>
      <c r="CB75" s="172">
        <v>0</v>
      </c>
      <c r="CZ75" s="148">
        <v>0</v>
      </c>
    </row>
    <row r="76" spans="1:104" x14ac:dyDescent="0.2">
      <c r="A76" s="213"/>
      <c r="B76" s="214"/>
      <c r="C76" s="245" t="s">
        <v>75</v>
      </c>
      <c r="D76" s="246"/>
      <c r="E76" s="215">
        <v>0</v>
      </c>
      <c r="F76" s="216"/>
      <c r="G76" s="217"/>
      <c r="M76" s="180" t="s">
        <v>75</v>
      </c>
      <c r="O76" s="172"/>
    </row>
    <row r="77" spans="1:104" x14ac:dyDescent="0.2">
      <c r="A77" s="213"/>
      <c r="B77" s="214"/>
      <c r="C77" s="245" t="s">
        <v>135</v>
      </c>
      <c r="D77" s="246"/>
      <c r="E77" s="215">
        <v>0</v>
      </c>
      <c r="F77" s="216"/>
      <c r="G77" s="217"/>
      <c r="M77" s="180" t="s">
        <v>135</v>
      </c>
      <c r="O77" s="172"/>
    </row>
    <row r="78" spans="1:104" x14ac:dyDescent="0.2">
      <c r="A78" s="213"/>
      <c r="B78" s="214"/>
      <c r="C78" s="245" t="s">
        <v>136</v>
      </c>
      <c r="D78" s="246"/>
      <c r="E78" s="215">
        <v>0</v>
      </c>
      <c r="F78" s="216"/>
      <c r="G78" s="217"/>
      <c r="M78" s="180" t="s">
        <v>136</v>
      </c>
      <c r="O78" s="172"/>
    </row>
    <row r="79" spans="1:104" x14ac:dyDescent="0.2">
      <c r="A79" s="213"/>
      <c r="B79" s="214"/>
      <c r="C79" s="245" t="s">
        <v>137</v>
      </c>
      <c r="D79" s="246"/>
      <c r="E79" s="215">
        <v>0</v>
      </c>
      <c r="F79" s="216"/>
      <c r="G79" s="217"/>
      <c r="M79" s="180" t="s">
        <v>137</v>
      </c>
      <c r="O79" s="172"/>
    </row>
    <row r="80" spans="1:104" x14ac:dyDescent="0.2">
      <c r="A80" s="213"/>
      <c r="B80" s="214"/>
      <c r="C80" s="245" t="s">
        <v>138</v>
      </c>
      <c r="D80" s="246"/>
      <c r="E80" s="215">
        <v>0</v>
      </c>
      <c r="F80" s="216"/>
      <c r="G80" s="217"/>
      <c r="M80" s="180" t="s">
        <v>138</v>
      </c>
      <c r="O80" s="172"/>
    </row>
    <row r="81" spans="1:104" x14ac:dyDescent="0.2">
      <c r="A81" s="213"/>
      <c r="B81" s="214"/>
      <c r="C81" s="245" t="s">
        <v>139</v>
      </c>
      <c r="D81" s="246"/>
      <c r="E81" s="215">
        <v>0</v>
      </c>
      <c r="F81" s="216"/>
      <c r="G81" s="217"/>
      <c r="M81" s="180" t="s">
        <v>139</v>
      </c>
      <c r="O81" s="172"/>
    </row>
    <row r="82" spans="1:104" ht="22.5" x14ac:dyDescent="0.2">
      <c r="A82" s="213"/>
      <c r="B82" s="214"/>
      <c r="C82" s="245" t="s">
        <v>140</v>
      </c>
      <c r="D82" s="246"/>
      <c r="E82" s="215">
        <v>0</v>
      </c>
      <c r="F82" s="216"/>
      <c r="G82" s="217"/>
      <c r="M82" s="180" t="s">
        <v>140</v>
      </c>
      <c r="O82" s="172"/>
    </row>
    <row r="83" spans="1:104" x14ac:dyDescent="0.2">
      <c r="A83" s="213"/>
      <c r="B83" s="214"/>
      <c r="C83" s="245" t="s">
        <v>79</v>
      </c>
      <c r="D83" s="246"/>
      <c r="E83" s="215">
        <v>378</v>
      </c>
      <c r="F83" s="216"/>
      <c r="G83" s="217"/>
      <c r="M83" s="180" t="s">
        <v>79</v>
      </c>
      <c r="O83" s="172"/>
    </row>
    <row r="84" spans="1:104" ht="22.5" x14ac:dyDescent="0.2">
      <c r="A84" s="173">
        <v>28</v>
      </c>
      <c r="B84" s="174" t="s">
        <v>134</v>
      </c>
      <c r="C84" s="175" t="s">
        <v>141</v>
      </c>
      <c r="D84" s="176" t="s">
        <v>74</v>
      </c>
      <c r="E84" s="177">
        <v>378</v>
      </c>
      <c r="F84" s="177"/>
      <c r="G84" s="178">
        <f>E84*F84</f>
        <v>0</v>
      </c>
      <c r="O84" s="172">
        <v>2</v>
      </c>
      <c r="AA84" s="148">
        <v>12</v>
      </c>
      <c r="AB84" s="148">
        <v>0</v>
      </c>
      <c r="AC84" s="148">
        <v>53</v>
      </c>
      <c r="AZ84" s="148">
        <v>1</v>
      </c>
      <c r="BA84" s="148">
        <f>IF(AZ84=1,G84,0)</f>
        <v>0</v>
      </c>
      <c r="BB84" s="148">
        <f>IF(AZ84=2,G84,0)</f>
        <v>0</v>
      </c>
      <c r="BC84" s="148">
        <f>IF(AZ84=3,G84,0)</f>
        <v>0</v>
      </c>
      <c r="BD84" s="148">
        <f>IF(AZ84=4,G84,0)</f>
        <v>0</v>
      </c>
      <c r="BE84" s="148">
        <f>IF(AZ84=5,G84,0)</f>
        <v>0</v>
      </c>
      <c r="CA84" s="172">
        <v>12</v>
      </c>
      <c r="CB84" s="172">
        <v>0</v>
      </c>
      <c r="CZ84" s="148">
        <v>0</v>
      </c>
    </row>
    <row r="85" spans="1:104" x14ac:dyDescent="0.2">
      <c r="A85" s="179"/>
      <c r="B85" s="181"/>
      <c r="C85" s="238" t="s">
        <v>75</v>
      </c>
      <c r="D85" s="239"/>
      <c r="E85" s="182">
        <v>0</v>
      </c>
      <c r="F85" s="183"/>
      <c r="G85" s="184"/>
      <c r="M85" s="180" t="s">
        <v>75</v>
      </c>
      <c r="O85" s="172"/>
    </row>
    <row r="86" spans="1:104" x14ac:dyDescent="0.2">
      <c r="A86" s="179"/>
      <c r="B86" s="181"/>
      <c r="C86" s="238" t="s">
        <v>79</v>
      </c>
      <c r="D86" s="239"/>
      <c r="E86" s="182">
        <v>378</v>
      </c>
      <c r="F86" s="183"/>
      <c r="G86" s="184"/>
      <c r="M86" s="180" t="s">
        <v>79</v>
      </c>
      <c r="O86" s="172"/>
    </row>
    <row r="87" spans="1:104" x14ac:dyDescent="0.2">
      <c r="A87" s="173">
        <v>29</v>
      </c>
      <c r="B87" s="174" t="s">
        <v>134</v>
      </c>
      <c r="C87" s="175" t="s">
        <v>142</v>
      </c>
      <c r="D87" s="176" t="s">
        <v>143</v>
      </c>
      <c r="E87" s="177">
        <v>66</v>
      </c>
      <c r="F87" s="177"/>
      <c r="G87" s="178">
        <f>E87*F87</f>
        <v>0</v>
      </c>
      <c r="O87" s="172">
        <v>2</v>
      </c>
      <c r="AA87" s="148">
        <v>12</v>
      </c>
      <c r="AB87" s="148">
        <v>0</v>
      </c>
      <c r="AC87" s="148">
        <v>72</v>
      </c>
      <c r="AZ87" s="148">
        <v>1</v>
      </c>
      <c r="BA87" s="148">
        <f>IF(AZ87=1,G87,0)</f>
        <v>0</v>
      </c>
      <c r="BB87" s="148">
        <f>IF(AZ87=2,G87,0)</f>
        <v>0</v>
      </c>
      <c r="BC87" s="148">
        <f>IF(AZ87=3,G87,0)</f>
        <v>0</v>
      </c>
      <c r="BD87" s="148">
        <f>IF(AZ87=4,G87,0)</f>
        <v>0</v>
      </c>
      <c r="BE87" s="148">
        <f>IF(AZ87=5,G87,0)</f>
        <v>0</v>
      </c>
      <c r="CA87" s="172">
        <v>12</v>
      </c>
      <c r="CB87" s="172">
        <v>0</v>
      </c>
      <c r="CZ87" s="148">
        <v>0</v>
      </c>
    </row>
    <row r="88" spans="1:104" x14ac:dyDescent="0.2">
      <c r="A88" s="179"/>
      <c r="B88" s="181"/>
      <c r="C88" s="238" t="s">
        <v>144</v>
      </c>
      <c r="D88" s="239"/>
      <c r="E88" s="182">
        <v>66</v>
      </c>
      <c r="F88" s="183"/>
      <c r="G88" s="184"/>
      <c r="M88" s="180" t="s">
        <v>144</v>
      </c>
      <c r="O88" s="172"/>
    </row>
    <row r="89" spans="1:104" ht="22.5" x14ac:dyDescent="0.2">
      <c r="A89" s="173">
        <v>30</v>
      </c>
      <c r="B89" s="174" t="s">
        <v>134</v>
      </c>
      <c r="C89" s="175" t="s">
        <v>203</v>
      </c>
      <c r="D89" s="176" t="s">
        <v>88</v>
      </c>
      <c r="E89" s="177">
        <v>1299</v>
      </c>
      <c r="F89" s="177"/>
      <c r="G89" s="178">
        <f>E89*F89</f>
        <v>0</v>
      </c>
      <c r="O89" s="172">
        <v>2</v>
      </c>
      <c r="AA89" s="148">
        <v>12</v>
      </c>
      <c r="AB89" s="148">
        <v>0</v>
      </c>
      <c r="AC89" s="148">
        <v>74</v>
      </c>
      <c r="AZ89" s="148">
        <v>1</v>
      </c>
      <c r="BA89" s="148">
        <f>IF(AZ89=1,G89,0)</f>
        <v>0</v>
      </c>
      <c r="BB89" s="148">
        <f>IF(AZ89=2,G89,0)</f>
        <v>0</v>
      </c>
      <c r="BC89" s="148">
        <f>IF(AZ89=3,G89,0)</f>
        <v>0</v>
      </c>
      <c r="BD89" s="148">
        <f>IF(AZ89=4,G89,0)</f>
        <v>0</v>
      </c>
      <c r="BE89" s="148">
        <f>IF(AZ89=5,G89,0)</f>
        <v>0</v>
      </c>
      <c r="CA89" s="172">
        <v>12</v>
      </c>
      <c r="CB89" s="172">
        <v>0</v>
      </c>
      <c r="CZ89" s="148">
        <v>0</v>
      </c>
    </row>
    <row r="90" spans="1:104" x14ac:dyDescent="0.2">
      <c r="A90" s="179"/>
      <c r="B90" s="181"/>
      <c r="C90" s="238" t="s">
        <v>75</v>
      </c>
      <c r="D90" s="239"/>
      <c r="E90" s="182">
        <v>0</v>
      </c>
      <c r="F90" s="183"/>
      <c r="G90" s="184"/>
      <c r="M90" s="180" t="s">
        <v>75</v>
      </c>
      <c r="O90" s="172"/>
    </row>
    <row r="91" spans="1:104" x14ac:dyDescent="0.2">
      <c r="A91" s="179"/>
      <c r="B91" s="181"/>
      <c r="C91" s="238" t="s">
        <v>204</v>
      </c>
      <c r="D91" s="239"/>
      <c r="E91" s="182">
        <v>0</v>
      </c>
      <c r="F91" s="183"/>
      <c r="G91" s="184"/>
      <c r="M91" s="180" t="s">
        <v>145</v>
      </c>
      <c r="O91" s="172"/>
    </row>
    <row r="92" spans="1:104" x14ac:dyDescent="0.2">
      <c r="A92" s="179"/>
      <c r="B92" s="181"/>
      <c r="C92" s="238" t="s">
        <v>146</v>
      </c>
      <c r="D92" s="239"/>
      <c r="E92" s="182">
        <v>0</v>
      </c>
      <c r="F92" s="183"/>
      <c r="G92" s="184"/>
      <c r="M92" s="180" t="s">
        <v>146</v>
      </c>
      <c r="O92" s="172"/>
    </row>
    <row r="93" spans="1:104" x14ac:dyDescent="0.2">
      <c r="A93" s="179"/>
      <c r="B93" s="181"/>
      <c r="C93" s="238" t="s">
        <v>147</v>
      </c>
      <c r="D93" s="239"/>
      <c r="E93" s="182">
        <v>0</v>
      </c>
      <c r="F93" s="183"/>
      <c r="G93" s="184"/>
      <c r="M93" s="180" t="s">
        <v>147</v>
      </c>
      <c r="O93" s="172"/>
    </row>
    <row r="94" spans="1:104" ht="33.75" x14ac:dyDescent="0.2">
      <c r="A94" s="179"/>
      <c r="B94" s="181"/>
      <c r="C94" s="238" t="s">
        <v>148</v>
      </c>
      <c r="D94" s="239"/>
      <c r="E94" s="182">
        <v>0</v>
      </c>
      <c r="F94" s="183"/>
      <c r="G94" s="184"/>
      <c r="M94" s="180" t="s">
        <v>148</v>
      </c>
      <c r="O94" s="172"/>
    </row>
    <row r="95" spans="1:104" ht="22.5" x14ac:dyDescent="0.2">
      <c r="A95" s="179"/>
      <c r="B95" s="181"/>
      <c r="C95" s="238" t="s">
        <v>149</v>
      </c>
      <c r="D95" s="239"/>
      <c r="E95" s="182">
        <v>1299</v>
      </c>
      <c r="F95" s="183"/>
      <c r="G95" s="184"/>
      <c r="M95" s="180" t="s">
        <v>149</v>
      </c>
      <c r="O95" s="172"/>
    </row>
    <row r="96" spans="1:104" x14ac:dyDescent="0.2">
      <c r="A96" s="173">
        <v>31</v>
      </c>
      <c r="B96" s="174" t="s">
        <v>134</v>
      </c>
      <c r="C96" s="175" t="s">
        <v>150</v>
      </c>
      <c r="D96" s="176" t="s">
        <v>151</v>
      </c>
      <c r="E96" s="177">
        <v>3897</v>
      </c>
      <c r="F96" s="177"/>
      <c r="G96" s="178">
        <f>E96*F96</f>
        <v>0</v>
      </c>
      <c r="O96" s="172">
        <v>2</v>
      </c>
      <c r="AA96" s="148">
        <v>12</v>
      </c>
      <c r="AB96" s="148">
        <v>0</v>
      </c>
      <c r="AC96" s="148">
        <v>73</v>
      </c>
      <c r="AZ96" s="148">
        <v>1</v>
      </c>
      <c r="BA96" s="148">
        <f>IF(AZ96=1,G96,0)</f>
        <v>0</v>
      </c>
      <c r="BB96" s="148">
        <f>IF(AZ96=2,G96,0)</f>
        <v>0</v>
      </c>
      <c r="BC96" s="148">
        <f>IF(AZ96=3,G96,0)</f>
        <v>0</v>
      </c>
      <c r="BD96" s="148">
        <f>IF(AZ96=4,G96,0)</f>
        <v>0</v>
      </c>
      <c r="BE96" s="148">
        <f>IF(AZ96=5,G96,0)</f>
        <v>0</v>
      </c>
      <c r="CA96" s="172">
        <v>12</v>
      </c>
      <c r="CB96" s="172">
        <v>0</v>
      </c>
      <c r="CZ96" s="148">
        <v>0</v>
      </c>
    </row>
    <row r="97" spans="1:104" x14ac:dyDescent="0.2">
      <c r="A97" s="179"/>
      <c r="B97" s="181"/>
      <c r="C97" s="238" t="s">
        <v>75</v>
      </c>
      <c r="D97" s="239"/>
      <c r="E97" s="182">
        <v>0</v>
      </c>
      <c r="F97" s="183"/>
      <c r="G97" s="184"/>
      <c r="M97" s="180" t="s">
        <v>75</v>
      </c>
      <c r="O97" s="172"/>
    </row>
    <row r="98" spans="1:104" x14ac:dyDescent="0.2">
      <c r="A98" s="179"/>
      <c r="B98" s="181"/>
      <c r="C98" s="238" t="s">
        <v>152</v>
      </c>
      <c r="D98" s="239"/>
      <c r="E98" s="182">
        <v>9</v>
      </c>
      <c r="F98" s="183"/>
      <c r="G98" s="184"/>
      <c r="M98" s="180" t="s">
        <v>152</v>
      </c>
      <c r="O98" s="172"/>
    </row>
    <row r="99" spans="1:104" x14ac:dyDescent="0.2">
      <c r="A99" s="179"/>
      <c r="B99" s="181"/>
      <c r="C99" s="238" t="s">
        <v>153</v>
      </c>
      <c r="D99" s="239"/>
      <c r="E99" s="182">
        <v>3639</v>
      </c>
      <c r="F99" s="183"/>
      <c r="G99" s="184"/>
      <c r="M99" s="180" t="s">
        <v>153</v>
      </c>
      <c r="O99" s="172"/>
    </row>
    <row r="100" spans="1:104" x14ac:dyDescent="0.2">
      <c r="A100" s="179"/>
      <c r="B100" s="181"/>
      <c r="C100" s="238" t="s">
        <v>154</v>
      </c>
      <c r="D100" s="239"/>
      <c r="E100" s="182">
        <v>249</v>
      </c>
      <c r="F100" s="183"/>
      <c r="G100" s="184"/>
      <c r="M100" s="180" t="s">
        <v>154</v>
      </c>
      <c r="O100" s="172"/>
    </row>
    <row r="101" spans="1:104" ht="22.5" x14ac:dyDescent="0.2">
      <c r="A101" s="173">
        <v>33</v>
      </c>
      <c r="B101" s="174" t="s">
        <v>155</v>
      </c>
      <c r="C101" s="175" t="s">
        <v>156</v>
      </c>
      <c r="D101" s="176" t="s">
        <v>157</v>
      </c>
      <c r="E101" s="177">
        <v>7.7868000000000004</v>
      </c>
      <c r="F101" s="177"/>
      <c r="G101" s="178">
        <f>E101*F101</f>
        <v>0</v>
      </c>
      <c r="O101" s="172">
        <v>2</v>
      </c>
      <c r="AA101" s="148">
        <v>3</v>
      </c>
      <c r="AB101" s="148">
        <v>1</v>
      </c>
      <c r="AC101" s="148">
        <v>572420</v>
      </c>
      <c r="AZ101" s="148">
        <v>1</v>
      </c>
      <c r="BA101" s="148">
        <f>IF(AZ101=1,G101,0)</f>
        <v>0</v>
      </c>
      <c r="BB101" s="148">
        <f>IF(AZ101=2,G101,0)</f>
        <v>0</v>
      </c>
      <c r="BC101" s="148">
        <f>IF(AZ101=3,G101,0)</f>
        <v>0</v>
      </c>
      <c r="BD101" s="148">
        <f>IF(AZ101=4,G101,0)</f>
        <v>0</v>
      </c>
      <c r="BE101" s="148">
        <f>IF(AZ101=5,G101,0)</f>
        <v>0</v>
      </c>
      <c r="CA101" s="172">
        <v>3</v>
      </c>
      <c r="CB101" s="172">
        <v>1</v>
      </c>
      <c r="CZ101" s="148">
        <v>1E-3</v>
      </c>
    </row>
    <row r="102" spans="1:104" x14ac:dyDescent="0.2">
      <c r="A102" s="179"/>
      <c r="B102" s="181"/>
      <c r="C102" s="238" t="s">
        <v>75</v>
      </c>
      <c r="D102" s="239"/>
      <c r="E102" s="182">
        <v>0</v>
      </c>
      <c r="F102" s="183"/>
      <c r="G102" s="184"/>
      <c r="M102" s="180" t="s">
        <v>75</v>
      </c>
      <c r="O102" s="172"/>
    </row>
    <row r="103" spans="1:104" x14ac:dyDescent="0.2">
      <c r="A103" s="179"/>
      <c r="B103" s="181"/>
      <c r="C103" s="238" t="s">
        <v>158</v>
      </c>
      <c r="D103" s="239"/>
      <c r="E103" s="182">
        <v>7.7868000000000004</v>
      </c>
      <c r="F103" s="183"/>
      <c r="G103" s="184"/>
      <c r="M103" s="180" t="s">
        <v>158</v>
      </c>
      <c r="O103" s="172"/>
    </row>
    <row r="104" spans="1:104" x14ac:dyDescent="0.2">
      <c r="A104" s="173">
        <v>34</v>
      </c>
      <c r="B104" s="174" t="s">
        <v>159</v>
      </c>
      <c r="C104" s="175" t="s">
        <v>160</v>
      </c>
      <c r="D104" s="176" t="s">
        <v>122</v>
      </c>
      <c r="E104" s="177">
        <v>20.21</v>
      </c>
      <c r="F104" s="177"/>
      <c r="G104" s="178">
        <f>E104*F104</f>
        <v>0</v>
      </c>
      <c r="O104" s="172">
        <v>2</v>
      </c>
      <c r="AA104" s="148">
        <v>3</v>
      </c>
      <c r="AB104" s="148">
        <v>1</v>
      </c>
      <c r="AC104" s="148">
        <v>8211320</v>
      </c>
      <c r="AZ104" s="148">
        <v>1</v>
      </c>
      <c r="BA104" s="148">
        <f>IF(AZ104=1,G104,0)</f>
        <v>0</v>
      </c>
      <c r="BB104" s="148">
        <f>IF(AZ104=2,G104,0)</f>
        <v>0</v>
      </c>
      <c r="BC104" s="148">
        <f>IF(AZ104=3,G104,0)</f>
        <v>0</v>
      </c>
      <c r="BD104" s="148">
        <f>IF(AZ104=4,G104,0)</f>
        <v>0</v>
      </c>
      <c r="BE104" s="148">
        <f>IF(AZ104=5,G104,0)</f>
        <v>0</v>
      </c>
      <c r="CA104" s="172">
        <v>3</v>
      </c>
      <c r="CB104" s="172">
        <v>1</v>
      </c>
      <c r="CZ104" s="148">
        <v>0</v>
      </c>
    </row>
    <row r="105" spans="1:104" x14ac:dyDescent="0.2">
      <c r="A105" s="179"/>
      <c r="B105" s="181"/>
      <c r="C105" s="238" t="s">
        <v>205</v>
      </c>
      <c r="D105" s="239"/>
      <c r="E105" s="182">
        <v>20.21</v>
      </c>
      <c r="F105" s="183"/>
      <c r="G105" s="184"/>
      <c r="M105" s="180" t="s">
        <v>133</v>
      </c>
      <c r="O105" s="172"/>
    </row>
    <row r="106" spans="1:104" x14ac:dyDescent="0.2">
      <c r="A106" s="173">
        <v>35</v>
      </c>
      <c r="B106" s="174" t="s">
        <v>161</v>
      </c>
      <c r="C106" s="175" t="s">
        <v>162</v>
      </c>
      <c r="D106" s="176" t="s">
        <v>122</v>
      </c>
      <c r="E106" s="177">
        <v>22.88</v>
      </c>
      <c r="F106" s="177"/>
      <c r="G106" s="178">
        <f>E106*F106</f>
        <v>0</v>
      </c>
      <c r="O106" s="172">
        <v>2</v>
      </c>
      <c r="AA106" s="148">
        <v>3</v>
      </c>
      <c r="AB106" s="148">
        <v>1</v>
      </c>
      <c r="AC106" s="148">
        <v>10391100</v>
      </c>
      <c r="AZ106" s="148">
        <v>1</v>
      </c>
      <c r="BA106" s="148">
        <f>IF(AZ106=1,G106,0)</f>
        <v>0</v>
      </c>
      <c r="BB106" s="148">
        <f>IF(AZ106=2,G106,0)</f>
        <v>0</v>
      </c>
      <c r="BC106" s="148">
        <f>IF(AZ106=3,G106,0)</f>
        <v>0</v>
      </c>
      <c r="BD106" s="148">
        <f>IF(AZ106=4,G106,0)</f>
        <v>0</v>
      </c>
      <c r="BE106" s="148">
        <f>IF(AZ106=5,G106,0)</f>
        <v>0</v>
      </c>
      <c r="CA106" s="172">
        <v>3</v>
      </c>
      <c r="CB106" s="172">
        <v>1</v>
      </c>
      <c r="CZ106" s="148">
        <v>0.6</v>
      </c>
    </row>
    <row r="107" spans="1:104" x14ac:dyDescent="0.2">
      <c r="A107" s="179"/>
      <c r="B107" s="181"/>
      <c r="C107" s="238" t="s">
        <v>75</v>
      </c>
      <c r="D107" s="239"/>
      <c r="E107" s="182">
        <v>0</v>
      </c>
      <c r="F107" s="183"/>
      <c r="G107" s="184"/>
      <c r="M107" s="180" t="s">
        <v>75</v>
      </c>
      <c r="O107" s="172"/>
    </row>
    <row r="108" spans="1:104" x14ac:dyDescent="0.2">
      <c r="A108" s="179"/>
      <c r="B108" s="181"/>
      <c r="C108" s="238" t="s">
        <v>163</v>
      </c>
      <c r="D108" s="239"/>
      <c r="E108" s="182">
        <v>0.16980000000000001</v>
      </c>
      <c r="F108" s="183"/>
      <c r="G108" s="184"/>
      <c r="M108" s="180" t="s">
        <v>163</v>
      </c>
      <c r="O108" s="172"/>
    </row>
    <row r="109" spans="1:104" x14ac:dyDescent="0.2">
      <c r="A109" s="179"/>
      <c r="B109" s="181"/>
      <c r="C109" s="238" t="s">
        <v>164</v>
      </c>
      <c r="D109" s="239"/>
      <c r="E109" s="182">
        <v>22.711500000000001</v>
      </c>
      <c r="F109" s="183"/>
      <c r="G109" s="184"/>
      <c r="M109" s="180" t="s">
        <v>164</v>
      </c>
      <c r="O109" s="172"/>
    </row>
    <row r="110" spans="1:104" x14ac:dyDescent="0.2">
      <c r="A110" s="173">
        <v>36</v>
      </c>
      <c r="B110" s="174" t="s">
        <v>165</v>
      </c>
      <c r="C110" s="175" t="s">
        <v>166</v>
      </c>
      <c r="D110" s="176" t="s">
        <v>167</v>
      </c>
      <c r="E110" s="177">
        <v>0.3569</v>
      </c>
      <c r="F110" s="177"/>
      <c r="G110" s="178">
        <f>E110*F110</f>
        <v>0</v>
      </c>
      <c r="O110" s="172">
        <v>2</v>
      </c>
      <c r="AA110" s="148">
        <v>3</v>
      </c>
      <c r="AB110" s="148">
        <v>1</v>
      </c>
      <c r="AC110" s="148" t="s">
        <v>165</v>
      </c>
      <c r="AZ110" s="148">
        <v>1</v>
      </c>
      <c r="BA110" s="148">
        <f>IF(AZ110=1,G110,0)</f>
        <v>0</v>
      </c>
      <c r="BB110" s="148">
        <f>IF(AZ110=2,G110,0)</f>
        <v>0</v>
      </c>
      <c r="BC110" s="148">
        <f>IF(AZ110=3,G110,0)</f>
        <v>0</v>
      </c>
      <c r="BD110" s="148">
        <f>IF(AZ110=4,G110,0)</f>
        <v>0</v>
      </c>
      <c r="BE110" s="148">
        <f>IF(AZ110=5,G110,0)</f>
        <v>0</v>
      </c>
      <c r="CA110" s="172">
        <v>3</v>
      </c>
      <c r="CB110" s="172">
        <v>1</v>
      </c>
      <c r="CZ110" s="148">
        <v>1E-3</v>
      </c>
    </row>
    <row r="111" spans="1:104" x14ac:dyDescent="0.2">
      <c r="A111" s="179"/>
      <c r="B111" s="181"/>
      <c r="C111" s="238" t="s">
        <v>75</v>
      </c>
      <c r="D111" s="239"/>
      <c r="E111" s="182">
        <v>0</v>
      </c>
      <c r="F111" s="183"/>
      <c r="G111" s="184"/>
      <c r="M111" s="180" t="s">
        <v>75</v>
      </c>
      <c r="O111" s="172"/>
    </row>
    <row r="112" spans="1:104" x14ac:dyDescent="0.2">
      <c r="A112" s="179"/>
      <c r="B112" s="181"/>
      <c r="C112" s="238" t="s">
        <v>168</v>
      </c>
      <c r="D112" s="239"/>
      <c r="E112" s="182">
        <v>0.19470000000000001</v>
      </c>
      <c r="F112" s="183"/>
      <c r="G112" s="184"/>
      <c r="M112" s="180" t="s">
        <v>168</v>
      </c>
      <c r="O112" s="172"/>
    </row>
    <row r="113" spans="1:104" x14ac:dyDescent="0.2">
      <c r="A113" s="179"/>
      <c r="B113" s="181"/>
      <c r="C113" s="238" t="s">
        <v>169</v>
      </c>
      <c r="D113" s="239"/>
      <c r="E113" s="182">
        <v>0.16220000000000001</v>
      </c>
      <c r="F113" s="183"/>
      <c r="G113" s="184"/>
      <c r="M113" s="180" t="s">
        <v>169</v>
      </c>
      <c r="O113" s="172"/>
    </row>
    <row r="114" spans="1:104" ht="22.5" x14ac:dyDescent="0.2">
      <c r="A114" s="173">
        <v>37</v>
      </c>
      <c r="B114" s="174" t="s">
        <v>170</v>
      </c>
      <c r="C114" s="175" t="s">
        <v>171</v>
      </c>
      <c r="D114" s="176" t="s">
        <v>122</v>
      </c>
      <c r="E114" s="177">
        <v>2.21</v>
      </c>
      <c r="F114" s="177"/>
      <c r="G114" s="178">
        <f>E114*F114</f>
        <v>0</v>
      </c>
      <c r="O114" s="172">
        <v>2</v>
      </c>
      <c r="AA114" s="148">
        <v>12</v>
      </c>
      <c r="AB114" s="148">
        <v>1</v>
      </c>
      <c r="AC114" s="148">
        <v>76</v>
      </c>
      <c r="AZ114" s="148">
        <v>1</v>
      </c>
      <c r="BA114" s="148">
        <f>IF(AZ114=1,G114,0)</f>
        <v>0</v>
      </c>
      <c r="BB114" s="148">
        <f>IF(AZ114=2,G114,0)</f>
        <v>0</v>
      </c>
      <c r="BC114" s="148">
        <f>IF(AZ114=3,G114,0)</f>
        <v>0</v>
      </c>
      <c r="BD114" s="148">
        <f>IF(AZ114=4,G114,0)</f>
        <v>0</v>
      </c>
      <c r="BE114" s="148">
        <f>IF(AZ114=5,G114,0)</f>
        <v>0</v>
      </c>
      <c r="CA114" s="172">
        <v>12</v>
      </c>
      <c r="CB114" s="172">
        <v>1</v>
      </c>
      <c r="CZ114" s="148">
        <v>0</v>
      </c>
    </row>
    <row r="115" spans="1:104" x14ac:dyDescent="0.2">
      <c r="A115" s="179"/>
      <c r="B115" s="181"/>
      <c r="C115" s="238" t="s">
        <v>75</v>
      </c>
      <c r="D115" s="239"/>
      <c r="E115" s="182">
        <v>0</v>
      </c>
      <c r="F115" s="183"/>
      <c r="G115" s="184"/>
      <c r="M115" s="180" t="s">
        <v>75</v>
      </c>
      <c r="O115" s="172"/>
    </row>
    <row r="116" spans="1:104" ht="22.5" x14ac:dyDescent="0.2">
      <c r="A116" s="179"/>
      <c r="B116" s="181"/>
      <c r="C116" s="238" t="s">
        <v>172</v>
      </c>
      <c r="D116" s="239"/>
      <c r="E116" s="182">
        <v>0</v>
      </c>
      <c r="F116" s="183"/>
      <c r="G116" s="184"/>
      <c r="M116" s="180" t="s">
        <v>172</v>
      </c>
      <c r="O116" s="172"/>
    </row>
    <row r="117" spans="1:104" ht="22.5" x14ac:dyDescent="0.2">
      <c r="A117" s="179"/>
      <c r="B117" s="181"/>
      <c r="C117" s="238" t="s">
        <v>173</v>
      </c>
      <c r="D117" s="239"/>
      <c r="E117" s="182">
        <v>0</v>
      </c>
      <c r="F117" s="183"/>
      <c r="G117" s="184"/>
      <c r="M117" s="180" t="s">
        <v>173</v>
      </c>
      <c r="O117" s="172"/>
    </row>
    <row r="118" spans="1:104" x14ac:dyDescent="0.2">
      <c r="A118" s="179"/>
      <c r="B118" s="181"/>
      <c r="C118" s="238" t="s">
        <v>174</v>
      </c>
      <c r="D118" s="239"/>
      <c r="E118" s="182">
        <v>2.2145000000000001</v>
      </c>
      <c r="F118" s="183"/>
      <c r="G118" s="184"/>
      <c r="M118" s="180" t="s">
        <v>174</v>
      </c>
      <c r="O118" s="172"/>
    </row>
    <row r="119" spans="1:104" ht="22.5" x14ac:dyDescent="0.2">
      <c r="A119" s="173">
        <v>38</v>
      </c>
      <c r="B119" s="174" t="s">
        <v>170</v>
      </c>
      <c r="C119" s="175" t="s">
        <v>175</v>
      </c>
      <c r="D119" s="176" t="s">
        <v>122</v>
      </c>
      <c r="E119" s="177">
        <v>11.680199999999999</v>
      </c>
      <c r="F119" s="177"/>
      <c r="G119" s="178">
        <f>E119*F119</f>
        <v>0</v>
      </c>
      <c r="O119" s="172">
        <v>2</v>
      </c>
      <c r="AA119" s="148">
        <v>12</v>
      </c>
      <c r="AB119" s="148">
        <v>1</v>
      </c>
      <c r="AC119" s="148">
        <v>54</v>
      </c>
      <c r="AZ119" s="148">
        <v>1</v>
      </c>
      <c r="BA119" s="148">
        <f>IF(AZ119=1,G119,0)</f>
        <v>0</v>
      </c>
      <c r="BB119" s="148">
        <f>IF(AZ119=2,G119,0)</f>
        <v>0</v>
      </c>
      <c r="BC119" s="148">
        <f>IF(AZ119=3,G119,0)</f>
        <v>0</v>
      </c>
      <c r="BD119" s="148">
        <f>IF(AZ119=4,G119,0)</f>
        <v>0</v>
      </c>
      <c r="BE119" s="148">
        <f>IF(AZ119=5,G119,0)</f>
        <v>0</v>
      </c>
      <c r="CA119" s="172">
        <v>12</v>
      </c>
      <c r="CB119" s="172">
        <v>1</v>
      </c>
      <c r="CZ119" s="148">
        <v>0</v>
      </c>
    </row>
    <row r="120" spans="1:104" x14ac:dyDescent="0.2">
      <c r="A120" s="179"/>
      <c r="B120" s="181"/>
      <c r="C120" s="238" t="s">
        <v>75</v>
      </c>
      <c r="D120" s="239"/>
      <c r="E120" s="182">
        <v>0</v>
      </c>
      <c r="F120" s="183"/>
      <c r="G120" s="184"/>
      <c r="M120" s="180" t="s">
        <v>75</v>
      </c>
      <c r="O120" s="172"/>
    </row>
    <row r="121" spans="1:104" x14ac:dyDescent="0.2">
      <c r="A121" s="179"/>
      <c r="B121" s="181"/>
      <c r="C121" s="238" t="s">
        <v>176</v>
      </c>
      <c r="D121" s="239"/>
      <c r="E121" s="182">
        <v>11.680199999999999</v>
      </c>
      <c r="F121" s="183"/>
      <c r="G121" s="184"/>
      <c r="M121" s="180" t="s">
        <v>176</v>
      </c>
      <c r="O121" s="172"/>
    </row>
    <row r="122" spans="1:104" ht="22.5" x14ac:dyDescent="0.2">
      <c r="A122" s="173">
        <v>39</v>
      </c>
      <c r="B122" s="174" t="s">
        <v>170</v>
      </c>
      <c r="C122" s="175" t="s">
        <v>177</v>
      </c>
      <c r="D122" s="176" t="s">
        <v>122</v>
      </c>
      <c r="E122" s="177">
        <v>9.7334999999999994</v>
      </c>
      <c r="F122" s="177"/>
      <c r="G122" s="178">
        <f>E122*F122</f>
        <v>0</v>
      </c>
      <c r="O122" s="172">
        <v>2</v>
      </c>
      <c r="AA122" s="148">
        <v>12</v>
      </c>
      <c r="AB122" s="148">
        <v>1</v>
      </c>
      <c r="AC122" s="148">
        <v>77</v>
      </c>
      <c r="AZ122" s="148">
        <v>1</v>
      </c>
      <c r="BA122" s="148">
        <f>IF(AZ122=1,G122,0)</f>
        <v>0</v>
      </c>
      <c r="BB122" s="148">
        <f>IF(AZ122=2,G122,0)</f>
        <v>0</v>
      </c>
      <c r="BC122" s="148">
        <f>IF(AZ122=3,G122,0)</f>
        <v>0</v>
      </c>
      <c r="BD122" s="148">
        <f>IF(AZ122=4,G122,0)</f>
        <v>0</v>
      </c>
      <c r="BE122" s="148">
        <f>IF(AZ122=5,G122,0)</f>
        <v>0</v>
      </c>
      <c r="CA122" s="172">
        <v>12</v>
      </c>
      <c r="CB122" s="172">
        <v>1</v>
      </c>
      <c r="CZ122" s="148">
        <v>0</v>
      </c>
    </row>
    <row r="123" spans="1:104" x14ac:dyDescent="0.2">
      <c r="A123" s="179"/>
      <c r="B123" s="181"/>
      <c r="C123" s="238" t="s">
        <v>75</v>
      </c>
      <c r="D123" s="239"/>
      <c r="E123" s="182">
        <v>0</v>
      </c>
      <c r="F123" s="183"/>
      <c r="G123" s="184"/>
      <c r="M123" s="180" t="s">
        <v>75</v>
      </c>
      <c r="O123" s="172"/>
    </row>
    <row r="124" spans="1:104" x14ac:dyDescent="0.2">
      <c r="A124" s="179"/>
      <c r="B124" s="181"/>
      <c r="C124" s="238" t="s">
        <v>178</v>
      </c>
      <c r="D124" s="239"/>
      <c r="E124" s="182">
        <v>9.7334999999999994</v>
      </c>
      <c r="F124" s="183"/>
      <c r="G124" s="184"/>
      <c r="M124" s="180" t="s">
        <v>178</v>
      </c>
      <c r="O124" s="172"/>
    </row>
    <row r="125" spans="1:104" x14ac:dyDescent="0.2">
      <c r="A125" s="185"/>
      <c r="B125" s="186" t="s">
        <v>65</v>
      </c>
      <c r="C125" s="187" t="str">
        <f>CONCATENATE(B7," ",C7)</f>
        <v>18 Povrchové úpravy terénu</v>
      </c>
      <c r="D125" s="188"/>
      <c r="E125" s="189"/>
      <c r="F125" s="190"/>
      <c r="G125" s="191">
        <f>SUM(G7:G124)</f>
        <v>0</v>
      </c>
      <c r="O125" s="172">
        <v>4</v>
      </c>
      <c r="BA125" s="192">
        <f>SUM(BA7:BA124)</f>
        <v>0</v>
      </c>
      <c r="BB125" s="192">
        <f>SUM(BB7:BB124)</f>
        <v>0</v>
      </c>
      <c r="BC125" s="192">
        <f>SUM(BC7:BC124)</f>
        <v>0</v>
      </c>
      <c r="BD125" s="192">
        <f>SUM(BD7:BD124)</f>
        <v>0</v>
      </c>
      <c r="BE125" s="192">
        <f>SUM(BE7:BE124)</f>
        <v>0</v>
      </c>
    </row>
    <row r="126" spans="1:104" x14ac:dyDescent="0.2">
      <c r="A126" s="165" t="s">
        <v>64</v>
      </c>
      <c r="B126" s="166" t="s">
        <v>180</v>
      </c>
      <c r="C126" s="167" t="s">
        <v>181</v>
      </c>
      <c r="D126" s="168"/>
      <c r="E126" s="169"/>
      <c r="F126" s="169"/>
      <c r="G126" s="170"/>
      <c r="H126" s="171"/>
      <c r="I126" s="171"/>
      <c r="O126" s="172">
        <v>1</v>
      </c>
    </row>
    <row r="127" spans="1:104" ht="22.5" x14ac:dyDescent="0.2">
      <c r="A127" s="173">
        <v>44</v>
      </c>
      <c r="B127" s="174" t="s">
        <v>179</v>
      </c>
      <c r="C127" s="175" t="s">
        <v>182</v>
      </c>
      <c r="D127" s="176" t="s">
        <v>88</v>
      </c>
      <c r="E127" s="177">
        <v>498</v>
      </c>
      <c r="F127" s="177"/>
      <c r="G127" s="178">
        <f>E127*F127</f>
        <v>0</v>
      </c>
      <c r="O127" s="172">
        <v>2</v>
      </c>
      <c r="AA127" s="148">
        <v>12</v>
      </c>
      <c r="AB127" s="148">
        <v>1</v>
      </c>
      <c r="AC127" s="148">
        <v>252</v>
      </c>
      <c r="AZ127" s="148">
        <v>1</v>
      </c>
      <c r="BA127" s="148">
        <f>IF(AZ127=1,G127,0)</f>
        <v>0</v>
      </c>
      <c r="BB127" s="148">
        <f>IF(AZ127=2,G127,0)</f>
        <v>0</v>
      </c>
      <c r="BC127" s="148">
        <f>IF(AZ127=3,G127,0)</f>
        <v>0</v>
      </c>
      <c r="BD127" s="148">
        <f>IF(AZ127=4,G127,0)</f>
        <v>0</v>
      </c>
      <c r="BE127" s="148">
        <f>IF(AZ127=5,G127,0)</f>
        <v>0</v>
      </c>
      <c r="CA127" s="172">
        <v>12</v>
      </c>
      <c r="CB127" s="172">
        <v>1</v>
      </c>
      <c r="CZ127" s="148">
        <v>0</v>
      </c>
    </row>
    <row r="128" spans="1:104" x14ac:dyDescent="0.2">
      <c r="A128" s="179"/>
      <c r="B128" s="181"/>
      <c r="C128" s="238" t="s">
        <v>183</v>
      </c>
      <c r="D128" s="239"/>
      <c r="E128" s="182">
        <v>498</v>
      </c>
      <c r="F128" s="183"/>
      <c r="G128" s="184"/>
      <c r="M128" s="180" t="s">
        <v>183</v>
      </c>
      <c r="O128" s="172"/>
    </row>
    <row r="129" spans="1:104" ht="22.5" x14ac:dyDescent="0.2">
      <c r="A129" s="173">
        <v>45</v>
      </c>
      <c r="B129" s="174" t="s">
        <v>179</v>
      </c>
      <c r="C129" s="175" t="s">
        <v>184</v>
      </c>
      <c r="D129" s="176" t="s">
        <v>88</v>
      </c>
      <c r="E129" s="177">
        <v>375</v>
      </c>
      <c r="F129" s="177"/>
      <c r="G129" s="178">
        <f>E129*F129</f>
        <v>0</v>
      </c>
      <c r="O129" s="172">
        <v>2</v>
      </c>
      <c r="AA129" s="148">
        <v>12</v>
      </c>
      <c r="AB129" s="148">
        <v>1</v>
      </c>
      <c r="AC129" s="148">
        <v>251</v>
      </c>
      <c r="AZ129" s="148">
        <v>1</v>
      </c>
      <c r="BA129" s="148">
        <f>IF(AZ129=1,G129,0)</f>
        <v>0</v>
      </c>
      <c r="BB129" s="148">
        <f>IF(AZ129=2,G129,0)</f>
        <v>0</v>
      </c>
      <c r="BC129" s="148">
        <f>IF(AZ129=3,G129,0)</f>
        <v>0</v>
      </c>
      <c r="BD129" s="148">
        <f>IF(AZ129=4,G129,0)</f>
        <v>0</v>
      </c>
      <c r="BE129" s="148">
        <f>IF(AZ129=5,G129,0)</f>
        <v>0</v>
      </c>
      <c r="CA129" s="172">
        <v>12</v>
      </c>
      <c r="CB129" s="172">
        <v>1</v>
      </c>
      <c r="CZ129" s="148">
        <v>0</v>
      </c>
    </row>
    <row r="130" spans="1:104" x14ac:dyDescent="0.2">
      <c r="A130" s="179"/>
      <c r="B130" s="181"/>
      <c r="C130" s="238" t="s">
        <v>185</v>
      </c>
      <c r="D130" s="239"/>
      <c r="E130" s="182">
        <v>375</v>
      </c>
      <c r="F130" s="183"/>
      <c r="G130" s="184"/>
      <c r="M130" s="180" t="s">
        <v>185</v>
      </c>
      <c r="O130" s="172"/>
    </row>
    <row r="131" spans="1:104" ht="22.5" x14ac:dyDescent="0.2">
      <c r="A131" s="173">
        <v>46</v>
      </c>
      <c r="B131" s="174" t="s">
        <v>179</v>
      </c>
      <c r="C131" s="175" t="s">
        <v>186</v>
      </c>
      <c r="D131" s="176" t="s">
        <v>88</v>
      </c>
      <c r="E131" s="177">
        <v>340</v>
      </c>
      <c r="F131" s="177"/>
      <c r="G131" s="178">
        <f>E131*F131</f>
        <v>0</v>
      </c>
      <c r="O131" s="172">
        <v>2</v>
      </c>
      <c r="AA131" s="148">
        <v>12</v>
      </c>
      <c r="AB131" s="148">
        <v>1</v>
      </c>
      <c r="AC131" s="148">
        <v>250</v>
      </c>
      <c r="AZ131" s="148">
        <v>1</v>
      </c>
      <c r="BA131" s="148">
        <f>IF(AZ131=1,G131,0)</f>
        <v>0</v>
      </c>
      <c r="BB131" s="148">
        <f>IF(AZ131=2,G131,0)</f>
        <v>0</v>
      </c>
      <c r="BC131" s="148">
        <f>IF(AZ131=3,G131,0)</f>
        <v>0</v>
      </c>
      <c r="BD131" s="148">
        <f>IF(AZ131=4,G131,0)</f>
        <v>0</v>
      </c>
      <c r="BE131" s="148">
        <f>IF(AZ131=5,G131,0)</f>
        <v>0</v>
      </c>
      <c r="CA131" s="172">
        <v>12</v>
      </c>
      <c r="CB131" s="172">
        <v>1</v>
      </c>
      <c r="CZ131" s="148">
        <v>0</v>
      </c>
    </row>
    <row r="132" spans="1:104" x14ac:dyDescent="0.2">
      <c r="A132" s="179"/>
      <c r="B132" s="181"/>
      <c r="C132" s="238" t="s">
        <v>187</v>
      </c>
      <c r="D132" s="239"/>
      <c r="E132" s="182">
        <v>340</v>
      </c>
      <c r="F132" s="183"/>
      <c r="G132" s="184"/>
      <c r="M132" s="180" t="s">
        <v>187</v>
      </c>
      <c r="O132" s="172"/>
    </row>
    <row r="133" spans="1:104" x14ac:dyDescent="0.2">
      <c r="A133" s="185"/>
      <c r="B133" s="186" t="s">
        <v>65</v>
      </c>
      <c r="C133" s="187" t="str">
        <f>CONCATENATE(B126," ",C126)</f>
        <v>190 Listnaté keře</v>
      </c>
      <c r="D133" s="188"/>
      <c r="E133" s="189"/>
      <c r="F133" s="190"/>
      <c r="G133" s="191">
        <f>SUM(G126:G132)</f>
        <v>0</v>
      </c>
      <c r="O133" s="172">
        <v>4</v>
      </c>
      <c r="BA133" s="192">
        <f>SUM(BA126:BA132)</f>
        <v>0</v>
      </c>
      <c r="BB133" s="192">
        <f>SUM(BB126:BB132)</f>
        <v>0</v>
      </c>
      <c r="BC133" s="192">
        <f>SUM(BC126:BC132)</f>
        <v>0</v>
      </c>
      <c r="BD133" s="192">
        <f>SUM(BD126:BD132)</f>
        <v>0</v>
      </c>
      <c r="BE133" s="192">
        <f>SUM(BE126:BE132)</f>
        <v>0</v>
      </c>
    </row>
    <row r="134" spans="1:104" x14ac:dyDescent="0.2">
      <c r="A134" s="165" t="s">
        <v>64</v>
      </c>
      <c r="B134" s="166" t="s">
        <v>188</v>
      </c>
      <c r="C134" s="167" t="s">
        <v>189</v>
      </c>
      <c r="D134" s="168"/>
      <c r="E134" s="169"/>
      <c r="F134" s="169"/>
      <c r="G134" s="170"/>
      <c r="H134" s="171"/>
      <c r="I134" s="171"/>
      <c r="O134" s="172">
        <v>1</v>
      </c>
    </row>
    <row r="135" spans="1:104" x14ac:dyDescent="0.2">
      <c r="A135" s="173">
        <v>47</v>
      </c>
      <c r="B135" s="174" t="s">
        <v>190</v>
      </c>
      <c r="C135" s="175" t="s">
        <v>191</v>
      </c>
      <c r="D135" s="176" t="s">
        <v>192</v>
      </c>
      <c r="E135" s="177">
        <v>16.6531527</v>
      </c>
      <c r="F135" s="177"/>
      <c r="G135" s="178">
        <f>E135*F135</f>
        <v>0</v>
      </c>
      <c r="O135" s="172">
        <v>2</v>
      </c>
      <c r="AA135" s="148">
        <v>7</v>
      </c>
      <c r="AB135" s="148">
        <v>1</v>
      </c>
      <c r="AC135" s="148">
        <v>2</v>
      </c>
      <c r="AZ135" s="148">
        <v>1</v>
      </c>
      <c r="BA135" s="148">
        <f>IF(AZ135=1,G135,0)</f>
        <v>0</v>
      </c>
      <c r="BB135" s="148">
        <f>IF(AZ135=2,G135,0)</f>
        <v>0</v>
      </c>
      <c r="BC135" s="148">
        <f>IF(AZ135=3,G135,0)</f>
        <v>0</v>
      </c>
      <c r="BD135" s="148">
        <f>IF(AZ135=4,G135,0)</f>
        <v>0</v>
      </c>
      <c r="BE135" s="148">
        <f>IF(AZ135=5,G135,0)</f>
        <v>0</v>
      </c>
      <c r="CA135" s="172">
        <v>7</v>
      </c>
      <c r="CB135" s="172">
        <v>1</v>
      </c>
      <c r="CZ135" s="148">
        <v>0</v>
      </c>
    </row>
    <row r="136" spans="1:104" x14ac:dyDescent="0.2">
      <c r="A136" s="185"/>
      <c r="B136" s="186" t="s">
        <v>65</v>
      </c>
      <c r="C136" s="187" t="str">
        <f>CONCATENATE(B134," ",C134)</f>
        <v>99 Staveništní přesun hmot</v>
      </c>
      <c r="D136" s="188"/>
      <c r="E136" s="189"/>
      <c r="F136" s="190"/>
      <c r="G136" s="191">
        <f>SUM(G134:G135)</f>
        <v>0</v>
      </c>
      <c r="O136" s="172">
        <v>4</v>
      </c>
      <c r="BA136" s="192">
        <f>SUM(BA134:BA135)</f>
        <v>0</v>
      </c>
      <c r="BB136" s="192">
        <f>SUM(BB134:BB135)</f>
        <v>0</v>
      </c>
      <c r="BC136" s="192">
        <f>SUM(BC134:BC135)</f>
        <v>0</v>
      </c>
      <c r="BD136" s="192">
        <f>SUM(BD134:BD135)</f>
        <v>0</v>
      </c>
      <c r="BE136" s="192">
        <f>SUM(BE134:BE135)</f>
        <v>0</v>
      </c>
    </row>
    <row r="137" spans="1:104" x14ac:dyDescent="0.2">
      <c r="E137" s="148"/>
    </row>
    <row r="138" spans="1:104" x14ac:dyDescent="0.2">
      <c r="E138" s="148"/>
    </row>
    <row r="139" spans="1:104" x14ac:dyDescent="0.2">
      <c r="E139" s="148"/>
    </row>
    <row r="140" spans="1:104" x14ac:dyDescent="0.2">
      <c r="E140" s="148"/>
    </row>
    <row r="141" spans="1:104" x14ac:dyDescent="0.2">
      <c r="E141" s="148"/>
    </row>
    <row r="142" spans="1:104" x14ac:dyDescent="0.2">
      <c r="E142" s="148"/>
    </row>
    <row r="143" spans="1:104" x14ac:dyDescent="0.2">
      <c r="E143" s="148"/>
    </row>
    <row r="144" spans="1:104" x14ac:dyDescent="0.2">
      <c r="E144" s="148"/>
    </row>
    <row r="145" spans="1:7" x14ac:dyDescent="0.2">
      <c r="E145" s="148"/>
    </row>
    <row r="146" spans="1:7" x14ac:dyDescent="0.2">
      <c r="E146" s="148"/>
    </row>
    <row r="147" spans="1:7" x14ac:dyDescent="0.2">
      <c r="E147" s="148"/>
    </row>
    <row r="148" spans="1:7" x14ac:dyDescent="0.2">
      <c r="E148" s="148"/>
    </row>
    <row r="149" spans="1:7" x14ac:dyDescent="0.2">
      <c r="E149" s="148"/>
    </row>
    <row r="150" spans="1:7" x14ac:dyDescent="0.2">
      <c r="E150" s="148"/>
    </row>
    <row r="151" spans="1:7" x14ac:dyDescent="0.2">
      <c r="E151" s="148"/>
    </row>
    <row r="152" spans="1:7" x14ac:dyDescent="0.2">
      <c r="E152" s="148"/>
    </row>
    <row r="153" spans="1:7" x14ac:dyDescent="0.2">
      <c r="E153" s="148"/>
    </row>
    <row r="154" spans="1:7" x14ac:dyDescent="0.2">
      <c r="E154" s="148"/>
    </row>
    <row r="155" spans="1:7" x14ac:dyDescent="0.2">
      <c r="E155" s="148"/>
    </row>
    <row r="156" spans="1:7" x14ac:dyDescent="0.2">
      <c r="E156" s="148"/>
    </row>
    <row r="157" spans="1:7" x14ac:dyDescent="0.2">
      <c r="E157" s="148"/>
    </row>
    <row r="158" spans="1:7" x14ac:dyDescent="0.2">
      <c r="E158" s="148"/>
    </row>
    <row r="159" spans="1:7" x14ac:dyDescent="0.2">
      <c r="E159" s="148"/>
    </row>
    <row r="160" spans="1:7" x14ac:dyDescent="0.2">
      <c r="A160" s="193"/>
      <c r="B160" s="193"/>
      <c r="C160" s="193"/>
      <c r="D160" s="193"/>
      <c r="E160" s="193"/>
      <c r="F160" s="193"/>
      <c r="G160" s="193"/>
    </row>
    <row r="161" spans="1:7" x14ac:dyDescent="0.2">
      <c r="A161" s="193"/>
      <c r="B161" s="193"/>
      <c r="C161" s="193"/>
      <c r="D161" s="193"/>
      <c r="E161" s="193"/>
      <c r="F161" s="193"/>
      <c r="G161" s="193"/>
    </row>
    <row r="162" spans="1:7" x14ac:dyDescent="0.2">
      <c r="A162" s="193"/>
      <c r="B162" s="193"/>
      <c r="C162" s="193"/>
      <c r="D162" s="193"/>
      <c r="E162" s="193"/>
      <c r="F162" s="193"/>
      <c r="G162" s="193"/>
    </row>
    <row r="163" spans="1:7" x14ac:dyDescent="0.2">
      <c r="A163" s="193"/>
      <c r="B163" s="193"/>
      <c r="C163" s="193"/>
      <c r="D163" s="193"/>
      <c r="E163" s="193"/>
      <c r="F163" s="193"/>
      <c r="G163" s="193"/>
    </row>
    <row r="164" spans="1:7" x14ac:dyDescent="0.2">
      <c r="E164" s="148"/>
    </row>
    <row r="165" spans="1:7" x14ac:dyDescent="0.2">
      <c r="E165" s="148"/>
    </row>
    <row r="166" spans="1:7" x14ac:dyDescent="0.2">
      <c r="E166" s="148"/>
    </row>
    <row r="167" spans="1:7" x14ac:dyDescent="0.2">
      <c r="E167" s="148"/>
    </row>
    <row r="168" spans="1:7" x14ac:dyDescent="0.2">
      <c r="E168" s="148"/>
    </row>
    <row r="169" spans="1:7" x14ac:dyDescent="0.2">
      <c r="E169" s="148"/>
    </row>
    <row r="170" spans="1:7" x14ac:dyDescent="0.2">
      <c r="E170" s="148"/>
    </row>
    <row r="171" spans="1:7" x14ac:dyDescent="0.2">
      <c r="E171" s="148"/>
    </row>
    <row r="172" spans="1:7" x14ac:dyDescent="0.2">
      <c r="E172" s="148"/>
    </row>
    <row r="173" spans="1:7" x14ac:dyDescent="0.2">
      <c r="E173" s="148"/>
    </row>
    <row r="174" spans="1:7" x14ac:dyDescent="0.2">
      <c r="E174" s="148"/>
    </row>
    <row r="175" spans="1:7" x14ac:dyDescent="0.2">
      <c r="E175" s="148"/>
    </row>
    <row r="176" spans="1:7" x14ac:dyDescent="0.2">
      <c r="E176" s="148"/>
    </row>
    <row r="177" spans="5:5" x14ac:dyDescent="0.2">
      <c r="E177" s="148"/>
    </row>
    <row r="178" spans="5:5" x14ac:dyDescent="0.2">
      <c r="E178" s="148"/>
    </row>
    <row r="179" spans="5:5" x14ac:dyDescent="0.2">
      <c r="E179" s="148"/>
    </row>
    <row r="180" spans="5:5" x14ac:dyDescent="0.2">
      <c r="E180" s="148"/>
    </row>
    <row r="181" spans="5:5" x14ac:dyDescent="0.2">
      <c r="E181" s="148"/>
    </row>
    <row r="182" spans="5:5" x14ac:dyDescent="0.2">
      <c r="E182" s="148"/>
    </row>
    <row r="183" spans="5:5" x14ac:dyDescent="0.2">
      <c r="E183" s="148"/>
    </row>
    <row r="184" spans="5:5" x14ac:dyDescent="0.2">
      <c r="E184" s="148"/>
    </row>
    <row r="185" spans="5:5" x14ac:dyDescent="0.2">
      <c r="E185" s="148"/>
    </row>
    <row r="186" spans="5:5" x14ac:dyDescent="0.2">
      <c r="E186" s="148"/>
    </row>
    <row r="187" spans="5:5" x14ac:dyDescent="0.2">
      <c r="E187" s="148"/>
    </row>
    <row r="188" spans="5:5" x14ac:dyDescent="0.2">
      <c r="E188" s="148"/>
    </row>
    <row r="189" spans="5:5" x14ac:dyDescent="0.2">
      <c r="E189" s="148"/>
    </row>
    <row r="190" spans="5:5" x14ac:dyDescent="0.2">
      <c r="E190" s="148"/>
    </row>
    <row r="191" spans="5:5" x14ac:dyDescent="0.2">
      <c r="E191" s="148"/>
    </row>
    <row r="192" spans="5:5" x14ac:dyDescent="0.2">
      <c r="E192" s="148"/>
    </row>
    <row r="193" spans="1:7" x14ac:dyDescent="0.2">
      <c r="E193" s="148"/>
    </row>
    <row r="194" spans="1:7" x14ac:dyDescent="0.2">
      <c r="E194" s="148"/>
    </row>
    <row r="195" spans="1:7" x14ac:dyDescent="0.2">
      <c r="A195" s="194"/>
      <c r="B195" s="194"/>
    </row>
    <row r="196" spans="1:7" x14ac:dyDescent="0.2">
      <c r="A196" s="193"/>
      <c r="B196" s="193"/>
      <c r="C196" s="196"/>
      <c r="D196" s="196"/>
      <c r="E196" s="197"/>
      <c r="F196" s="196"/>
      <c r="G196" s="198"/>
    </row>
    <row r="197" spans="1:7" x14ac:dyDescent="0.2">
      <c r="A197" s="199"/>
      <c r="B197" s="199"/>
      <c r="C197" s="193"/>
      <c r="D197" s="193"/>
      <c r="E197" s="200"/>
      <c r="F197" s="193"/>
      <c r="G197" s="193"/>
    </row>
    <row r="198" spans="1:7" x14ac:dyDescent="0.2">
      <c r="A198" s="193"/>
      <c r="B198" s="193"/>
      <c r="C198" s="193"/>
      <c r="D198" s="193"/>
      <c r="E198" s="200"/>
      <c r="F198" s="193"/>
      <c r="G198" s="193"/>
    </row>
    <row r="199" spans="1:7" x14ac:dyDescent="0.2">
      <c r="A199" s="193"/>
      <c r="B199" s="193"/>
      <c r="C199" s="193"/>
      <c r="D199" s="193"/>
      <c r="E199" s="200"/>
      <c r="F199" s="193"/>
      <c r="G199" s="193"/>
    </row>
    <row r="200" spans="1:7" x14ac:dyDescent="0.2">
      <c r="A200" s="193"/>
      <c r="B200" s="193"/>
      <c r="C200" s="193"/>
      <c r="D200" s="193"/>
      <c r="E200" s="200"/>
      <c r="F200" s="193"/>
      <c r="G200" s="193"/>
    </row>
    <row r="201" spans="1:7" x14ac:dyDescent="0.2">
      <c r="A201" s="193"/>
      <c r="B201" s="193"/>
      <c r="C201" s="193"/>
      <c r="D201" s="193"/>
      <c r="E201" s="200"/>
      <c r="F201" s="193"/>
      <c r="G201" s="193"/>
    </row>
    <row r="202" spans="1:7" x14ac:dyDescent="0.2">
      <c r="A202" s="193"/>
      <c r="B202" s="193"/>
      <c r="C202" s="193"/>
      <c r="D202" s="193"/>
      <c r="E202" s="200"/>
      <c r="F202" s="193"/>
      <c r="G202" s="193"/>
    </row>
    <row r="203" spans="1:7" x14ac:dyDescent="0.2">
      <c r="A203" s="193"/>
      <c r="B203" s="193"/>
      <c r="C203" s="193"/>
      <c r="D203" s="193"/>
      <c r="E203" s="200"/>
      <c r="F203" s="193"/>
      <c r="G203" s="193"/>
    </row>
    <row r="204" spans="1:7" x14ac:dyDescent="0.2">
      <c r="A204" s="193"/>
      <c r="B204" s="193"/>
      <c r="C204" s="193"/>
      <c r="D204" s="193"/>
      <c r="E204" s="200"/>
      <c r="F204" s="193"/>
      <c r="G204" s="193"/>
    </row>
    <row r="205" spans="1:7" x14ac:dyDescent="0.2">
      <c r="A205" s="193"/>
      <c r="B205" s="193"/>
      <c r="C205" s="193"/>
      <c r="D205" s="193"/>
      <c r="E205" s="200"/>
      <c r="F205" s="193"/>
      <c r="G205" s="193"/>
    </row>
    <row r="206" spans="1:7" x14ac:dyDescent="0.2">
      <c r="A206" s="193"/>
      <c r="B206" s="193"/>
      <c r="C206" s="193"/>
      <c r="D206" s="193"/>
      <c r="E206" s="200"/>
      <c r="F206" s="193"/>
      <c r="G206" s="193"/>
    </row>
    <row r="207" spans="1:7" x14ac:dyDescent="0.2">
      <c r="A207" s="193"/>
      <c r="B207" s="193"/>
      <c r="C207" s="193"/>
      <c r="D207" s="193"/>
      <c r="E207" s="200"/>
      <c r="F207" s="193"/>
      <c r="G207" s="193"/>
    </row>
    <row r="208" spans="1:7" x14ac:dyDescent="0.2">
      <c r="A208" s="193"/>
      <c r="B208" s="193"/>
      <c r="C208" s="193"/>
      <c r="D208" s="193"/>
      <c r="E208" s="200"/>
      <c r="F208" s="193"/>
      <c r="G208" s="193"/>
    </row>
    <row r="209" spans="1:7" x14ac:dyDescent="0.2">
      <c r="A209" s="193"/>
      <c r="B209" s="193"/>
      <c r="C209" s="193"/>
      <c r="D209" s="193"/>
      <c r="E209" s="200"/>
      <c r="F209" s="193"/>
      <c r="G209" s="193"/>
    </row>
  </sheetData>
  <mergeCells count="92">
    <mergeCell ref="C117:D117"/>
    <mergeCell ref="C128:D128"/>
    <mergeCell ref="C130:D130"/>
    <mergeCell ref="C132:D132"/>
    <mergeCell ref="C118:D118"/>
    <mergeCell ref="C120:D120"/>
    <mergeCell ref="C121:D121"/>
    <mergeCell ref="C123:D123"/>
    <mergeCell ref="C124:D124"/>
    <mergeCell ref="C111:D111"/>
    <mergeCell ref="C112:D112"/>
    <mergeCell ref="C113:D113"/>
    <mergeCell ref="C115:D115"/>
    <mergeCell ref="C116:D116"/>
    <mergeCell ref="C107:D107"/>
    <mergeCell ref="C108:D108"/>
    <mergeCell ref="C109:D109"/>
    <mergeCell ref="C98:D98"/>
    <mergeCell ref="C99:D99"/>
    <mergeCell ref="C100:D100"/>
    <mergeCell ref="C102:D102"/>
    <mergeCell ref="C94:D94"/>
    <mergeCell ref="C95:D95"/>
    <mergeCell ref="C97:D97"/>
    <mergeCell ref="C103:D103"/>
    <mergeCell ref="C105:D105"/>
    <mergeCell ref="C88:D88"/>
    <mergeCell ref="C90:D90"/>
    <mergeCell ref="C91:D91"/>
    <mergeCell ref="C92:D92"/>
    <mergeCell ref="C93:D93"/>
    <mergeCell ref="C81:D81"/>
    <mergeCell ref="C82:D82"/>
    <mergeCell ref="C83:D83"/>
    <mergeCell ref="C85:D85"/>
    <mergeCell ref="C86:D86"/>
    <mergeCell ref="C76:D76"/>
    <mergeCell ref="C77:D77"/>
    <mergeCell ref="C78:D78"/>
    <mergeCell ref="C79:D79"/>
    <mergeCell ref="C80:D80"/>
    <mergeCell ref="C52:D52"/>
    <mergeCell ref="C54:D54"/>
    <mergeCell ref="C55:D55"/>
    <mergeCell ref="C56:D56"/>
    <mergeCell ref="C74:D74"/>
    <mergeCell ref="C65:D65"/>
    <mergeCell ref="C66:D66"/>
    <mergeCell ref="C68:D68"/>
    <mergeCell ref="C69:D69"/>
    <mergeCell ref="C71:D71"/>
    <mergeCell ref="C72:D72"/>
    <mergeCell ref="C58:D58"/>
    <mergeCell ref="C59:D59"/>
    <mergeCell ref="C61:D61"/>
    <mergeCell ref="C62:D62"/>
    <mergeCell ref="C64:D64"/>
    <mergeCell ref="C43:D43"/>
    <mergeCell ref="C47:D47"/>
    <mergeCell ref="C48:D48"/>
    <mergeCell ref="C50:D50"/>
    <mergeCell ref="C51:D51"/>
    <mergeCell ref="C44:D44"/>
    <mergeCell ref="C46:D46"/>
    <mergeCell ref="C36:D36"/>
    <mergeCell ref="C37:D37"/>
    <mergeCell ref="C39:D39"/>
    <mergeCell ref="C40:D40"/>
    <mergeCell ref="C42:D42"/>
    <mergeCell ref="C22:D22"/>
    <mergeCell ref="C30:D30"/>
    <mergeCell ref="C31:D31"/>
    <mergeCell ref="C33:D33"/>
    <mergeCell ref="C34:D34"/>
    <mergeCell ref="C23:D23"/>
    <mergeCell ref="C25:D25"/>
    <mergeCell ref="C26:D26"/>
    <mergeCell ref="C27:D27"/>
    <mergeCell ref="C28:D28"/>
    <mergeCell ref="C15:D15"/>
    <mergeCell ref="C16:D16"/>
    <mergeCell ref="C17:D17"/>
    <mergeCell ref="C19:D19"/>
    <mergeCell ref="C20:D20"/>
    <mergeCell ref="C12:D12"/>
    <mergeCell ref="C13:D13"/>
    <mergeCell ref="A1:G1"/>
    <mergeCell ref="A3:B3"/>
    <mergeCell ref="A4:B4"/>
    <mergeCell ref="E4:G4"/>
    <mergeCell ref="C9:D9"/>
    <mergeCell ref="C10:D10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4294967293" verticalDpi="4294967293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Jindra</dc:creator>
  <cp:lastModifiedBy>Martina Kittnerová</cp:lastModifiedBy>
  <cp:lastPrinted>2017-04-24T09:51:23Z</cp:lastPrinted>
  <dcterms:created xsi:type="dcterms:W3CDTF">2016-09-06T14:19:41Z</dcterms:created>
  <dcterms:modified xsi:type="dcterms:W3CDTF">2017-04-24T09:51:38Z</dcterms:modified>
</cp:coreProperties>
</file>